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35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_xlnm._FilterDatabase" localSheetId="0" hidden="1">'форма 1'!$A$8:$X$13</definedName>
    <definedName name="_xlnm._FilterDatabase" localSheetId="1" hidden="1">'форма 2'!$A$7:$N$11</definedName>
    <definedName name="_xlnm._FilterDatabase" localSheetId="2" hidden="1">'форма 3'!$A$8:$AM$15</definedName>
    <definedName name="_xlnm._FilterDatabase" localSheetId="3" hidden="1">'Форма 4'!$A$6:$H$6</definedName>
    <definedName name="Z_071E1129_87BE_443E_A630_49B570385858_.wvu.FilterData" localSheetId="0" hidden="1">'форма 1'!$A$8:$X$13</definedName>
    <definedName name="Z_0BEB9209_8EDD_464F_B5EB_4CB0004F57A1_.wvu.FilterData" localSheetId="1" hidden="1">'форма 2'!$A$7:$N$11</definedName>
    <definedName name="Z_0BEB9209_8EDD_464F_B5EB_4CB0004F57A1_.wvu.FilterData" localSheetId="2" hidden="1">'форма 3'!$A$8:$AM$15</definedName>
    <definedName name="Z_2153793A_FA21_4C81_8AE5_3C176D0CDF9C_.wvu.FilterData" localSheetId="0" hidden="1">'форма 1'!$A$8:$X$13</definedName>
    <definedName name="Z_2F9A6E41_EEFB_4DAC_AE52_7889B8D5BB86_.wvu.FilterData" localSheetId="2" hidden="1">'форма 3'!$A$8:$AM$15</definedName>
    <definedName name="Z_3511D8A4_2A8D_4563_8DF1_C381EEDBF68F_.wvu.FilterData" localSheetId="0" hidden="1">'форма 1'!$A$8:$X$13</definedName>
    <definedName name="Z_3511D8A4_2A8D_4563_8DF1_C381EEDBF68F_.wvu.FilterData" localSheetId="1" hidden="1">'форма 2'!$A$7:$N$11</definedName>
    <definedName name="Z_3511D8A4_2A8D_4563_8DF1_C381EEDBF68F_.wvu.FilterData" localSheetId="2" hidden="1">'форма 3'!$A$8:$AM$15</definedName>
    <definedName name="Z_3511D8A4_2A8D_4563_8DF1_C381EEDBF68F_.wvu.FilterData" localSheetId="3" hidden="1">'Форма 4'!$A$6:$H$6</definedName>
    <definedName name="Z_3511D8A4_2A8D_4563_8DF1_C381EEDBF68F_.wvu.PrintArea" localSheetId="0" hidden="1">'форма 1'!$A$1:$X$13</definedName>
    <definedName name="Z_3511D8A4_2A8D_4563_8DF1_C381EEDBF68F_.wvu.PrintArea" localSheetId="1" hidden="1">'форма 2'!$A$1:$N$11</definedName>
    <definedName name="Z_3511D8A4_2A8D_4563_8DF1_C381EEDBF68F_.wvu.PrintArea" localSheetId="2" hidden="1">'форма 3'!$A$1:$AM$15</definedName>
    <definedName name="Z_3511D8A4_2A8D_4563_8DF1_C381EEDBF68F_.wvu.PrintArea" localSheetId="3" hidden="1">'Форма 4'!$A$3:$H$31</definedName>
    <definedName name="Z_3511D8A4_2A8D_4563_8DF1_C381EEDBF68F_.wvu.PrintTitles" localSheetId="2" hidden="1">'форма 3'!$8:$8</definedName>
    <definedName name="Z_3511D8A4_2A8D_4563_8DF1_C381EEDBF68F_.wvu.PrintTitles" localSheetId="3" hidden="1">'Форма 4'!$6:$6</definedName>
    <definedName name="Z_4A739215_D16A_4EE7_A2DF_5890D7372CF6_.wvu.FilterData" localSheetId="0" hidden="1">'форма 1'!$A$8:$X$13</definedName>
    <definedName name="Z_4A739215_D16A_4EE7_A2DF_5890D7372CF6_.wvu.FilterData" localSheetId="3" hidden="1">'Форма 4'!$A$6:$H$15</definedName>
    <definedName name="Z_4BBD3242_ADF1_41E0_9651_34A11444B844_.wvu.FilterData" localSheetId="0" hidden="1">'форма 1'!$A$8:$X$13</definedName>
    <definedName name="Z_4BBD3242_ADF1_41E0_9651_34A11444B844_.wvu.FilterData" localSheetId="3" hidden="1">'Форма 4'!$A$6:$H$15</definedName>
    <definedName name="Z_513E810E_3E48_4817_A3BD_1F59CB59F4CA_.wvu.FilterData" localSheetId="3" hidden="1">'Форма 4'!$A$6:$H$15</definedName>
    <definedName name="Z_5F42B46C_E737_4DDF_A6B3_D01B97AD9617_.wvu.FilterData" localSheetId="0" hidden="1">'форма 1'!$A$8:$X$13</definedName>
    <definedName name="Z_5F42B46C_E737_4DDF_A6B3_D01B97AD9617_.wvu.FilterData" localSheetId="1" hidden="1">'форма 2'!$A$7:$N$11</definedName>
    <definedName name="Z_5F42B46C_E737_4DDF_A6B3_D01B97AD9617_.wvu.FilterData" localSheetId="2" hidden="1">'форма 3'!$A$8:$AM$15</definedName>
    <definedName name="Z_5F42B46C_E737_4DDF_A6B3_D01B97AD9617_.wvu.FilterData" localSheetId="3" hidden="1">'Форма 4'!$A$6:$H$15</definedName>
    <definedName name="Z_6B855072_AFE4_4509_A179_E4F6A2796966_.wvu.FilterData" localSheetId="2" hidden="1">'форма 3'!$A$8:$AM$15</definedName>
    <definedName name="Z_6B855072_AFE4_4509_A179_E4F6A2796966_.wvu.FilterData" localSheetId="3" hidden="1">'Форма 4'!$A$6:$H$15</definedName>
    <definedName name="Z_7B1C413C_CFA4_46EC_80EB_4C481039F7CE_.wvu.FilterData" localSheetId="3" hidden="1">'Форма 4'!$A$6:$H$15</definedName>
    <definedName name="Z_7D125628_27D8_424A_B039_7F6935A9E22F_.wvu.FilterData" localSheetId="0" hidden="1">'форма 1'!$A$8:$X$13</definedName>
    <definedName name="Z_7D125628_27D8_424A_B039_7F6935A9E22F_.wvu.FilterData" localSheetId="1" hidden="1">'форма 2'!$A$7:$N$11</definedName>
    <definedName name="Z_7D125628_27D8_424A_B039_7F6935A9E22F_.wvu.FilterData" localSheetId="2" hidden="1">'форма 3'!$A$8:$AM$15</definedName>
    <definedName name="Z_7D125628_27D8_424A_B039_7F6935A9E22F_.wvu.FilterData" localSheetId="3" hidden="1">'Форма 4'!$A$6:$H$15</definedName>
    <definedName name="Z_894246BE_CC98_45CA_9015_348B720E2996_.wvu.FilterData" localSheetId="0" hidden="1">'форма 1'!$A$8:$X$13</definedName>
    <definedName name="Z_9A08A02A_49DA_4249_BF63_47BD16E54DDA_.wvu.FilterData" localSheetId="3" hidden="1">'Форма 4'!$A$6:$H$15</definedName>
    <definedName name="Z_B69FB2D8_BCA5_4AC2_B0C9_F7BAD98AD860_.wvu.FilterData" localSheetId="0" hidden="1">'форма 1'!$A$8:$X$13</definedName>
    <definedName name="Z_B69FB2D8_BCA5_4AC2_B0C9_F7BAD98AD860_.wvu.FilterData" localSheetId="3" hidden="1">'Форма 4'!$A$6:$H$15</definedName>
    <definedName name="Z_BA9FD3DD_4F2C_454E_A268_F4AB041FD291_.wvu.FilterData" localSheetId="3" hidden="1">'Форма 4'!$A$6:$H$15</definedName>
    <definedName name="Z_C9A56928_F6D8_45BD_A377_A02C7A3A4EC3_.wvu.FilterData" localSheetId="0" hidden="1">'форма 1'!$A$8:$X$13</definedName>
    <definedName name="Z_C9A56928_F6D8_45BD_A377_A02C7A3A4EC3_.wvu.FilterData" localSheetId="1" hidden="1">'форма 2'!$A$7:$N$11</definedName>
    <definedName name="Z_C9A56928_F6D8_45BD_A377_A02C7A3A4EC3_.wvu.FilterData" localSheetId="2" hidden="1">'форма 3'!$A$8:$AM$15</definedName>
    <definedName name="Z_C9A56928_F6D8_45BD_A377_A02C7A3A4EC3_.wvu.FilterData" localSheetId="3" hidden="1">'Форма 4'!$A$6:$H$15</definedName>
    <definedName name="Z_CC3EEC02_30D2_4905_AE21_71EA71520321_.wvu.FilterData" localSheetId="0" hidden="1">'форма 1'!$A$8:$X$13</definedName>
    <definedName name="Z_CC3EEC02_30D2_4905_AE21_71EA71520321_.wvu.FilterData" localSheetId="1" hidden="1">'форма 2'!$A$7:$N$11</definedName>
    <definedName name="Z_CC3EEC02_30D2_4905_AE21_71EA71520321_.wvu.FilterData" localSheetId="2" hidden="1">'форма 3'!$A$8:$AM$15</definedName>
    <definedName name="Z_CC3EEC02_30D2_4905_AE21_71EA71520321_.wvu.FilterData" localSheetId="3" hidden="1">'Форма 4'!$A$6:$H$6</definedName>
    <definedName name="Z_CC3EEC02_30D2_4905_AE21_71EA71520321_.wvu.PrintArea" localSheetId="1" hidden="1">'форма 2'!$A$1:$N$11</definedName>
    <definedName name="Z_CC3EEC02_30D2_4905_AE21_71EA71520321_.wvu.PrintArea" localSheetId="2" hidden="1">'форма 3'!$A$1:$AM$15</definedName>
    <definedName name="Z_CC3EEC02_30D2_4905_AE21_71EA71520321_.wvu.PrintArea" localSheetId="3" hidden="1">'Форма 4'!$A$3:$H$31</definedName>
    <definedName name="Z_CC3EEC02_30D2_4905_AE21_71EA71520321_.wvu.PrintTitles" localSheetId="2" hidden="1">'форма 3'!$8:$8</definedName>
    <definedName name="Z_CC3EEC02_30D2_4905_AE21_71EA71520321_.wvu.PrintTitles" localSheetId="3" hidden="1">'Форма 4'!$6:$6</definedName>
    <definedName name="Z_D58D1C63_6768_4CFA_8358_86EE19640CB2_.wvu.FilterData" localSheetId="3" hidden="1">'Форма 4'!$A$6:$H$15</definedName>
    <definedName name="Z_E0198BA7_4C17_4517_AE42_FD3FC28E3706_.wvu.FilterData" localSheetId="0" hidden="1">'форма 1'!$A$8:$X$13</definedName>
    <definedName name="Z_E0198BA7_4C17_4517_AE42_FD3FC28E3706_.wvu.FilterData" localSheetId="3" hidden="1">'Форма 4'!$A$6:$H$15</definedName>
    <definedName name="Z_E4B115D4_BEE0_43CB_9EA7_2190A66EBA3F_.wvu.FilterData" localSheetId="0" hidden="1">'форма 1'!$A$8:$X$13</definedName>
    <definedName name="Z_E4B115D4_BEE0_43CB_9EA7_2190A66EBA3F_.wvu.FilterData" localSheetId="2" hidden="1">'форма 3'!$A$8:$AM$15</definedName>
    <definedName name="Z_E4B115D4_BEE0_43CB_9EA7_2190A66EBA3F_.wvu.FilterData" localSheetId="3" hidden="1">'Форма 4'!$A$6:$H$15</definedName>
    <definedName name="Z_F3AFC384_A20B_4171_8881_A61C399C6A68_.wvu.FilterData" localSheetId="3" hidden="1">'Форма 4'!$A$6:$H$15</definedName>
    <definedName name="_xlnm.Print_Titles" localSheetId="2">'форма 3'!$8:$8</definedName>
    <definedName name="_xlnm.Print_Titles" localSheetId="3">'Форма 4'!$6:$6</definedName>
    <definedName name="_xlnm.Print_Area" localSheetId="0">'форма 1'!$A$1:$X$15</definedName>
    <definedName name="_xlnm.Print_Area" localSheetId="1">'форма 2'!$A$1:$N$12</definedName>
    <definedName name="_xlnm.Print_Area" localSheetId="2">'форма 3'!$A$1:$AM$15</definedName>
    <definedName name="_xlnm.Print_Area" localSheetId="3">'Форма 4'!$A$3:$H$31</definedName>
  </definedNames>
  <calcPr fullCalcOnLoad="1" fullPrecision="0"/>
</workbook>
</file>

<file path=xl/sharedStrings.xml><?xml version="1.0" encoding="utf-8"?>
<sst xmlns="http://schemas.openxmlformats.org/spreadsheetml/2006/main" count="265" uniqueCount="118">
  <si>
    <t>№ п/п</t>
  </si>
  <si>
    <t>Адрес МКД</t>
  </si>
  <si>
    <t>Год</t>
  </si>
  <si>
    <t>Количество этажей</t>
  </si>
  <si>
    <t>Количество подъездов</t>
  </si>
  <si>
    <t>Общая площадь МКД, всего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</si>
  <si>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</si>
  <si>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</si>
  <si>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</si>
  <si>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</si>
  <si>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</si>
  <si>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</si>
  <si>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</si>
  <si>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кв. м</t>
  </si>
  <si>
    <t>чел.</t>
  </si>
  <si>
    <t>руб.</t>
  </si>
  <si>
    <t>руб./кв. м</t>
  </si>
  <si>
    <t>Х</t>
  </si>
  <si>
    <t>в том числе нежилых помещений</t>
  </si>
  <si>
    <t>из них жилых помещений, находящихся в собственности граждан</t>
  </si>
  <si>
    <t>всего</t>
  </si>
  <si>
    <t>в том числе жилых помещений</t>
  </si>
  <si>
    <t>Площадь помещений МКД</t>
  </si>
  <si>
    <t>в том числе</t>
  </si>
  <si>
    <t>Итого по Первомайскому району</t>
  </si>
  <si>
    <t xml:space="preserve">№ п/п </t>
  </si>
  <si>
    <t>Стоимость капитального ремонта,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</si>
  <si>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</si>
  <si>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</si>
  <si>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</si>
  <si>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</si>
  <si>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</si>
  <si>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</si>
  <si>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>устройство выходов на кровлю</t>
  </si>
  <si>
    <t>ед.</t>
  </si>
  <si>
    <t>руб</t>
  </si>
  <si>
    <t>куб. м</t>
  </si>
  <si>
    <t xml:space="preserve"> </t>
  </si>
  <si>
    <t>Примечание:</t>
  </si>
  <si>
    <t>МКД - многоквартирный дом,</t>
  </si>
  <si>
    <t>Фонд - государственная корпорация - Фонд содействия реформированию жилищно-коммунального хозяйства,</t>
  </si>
  <si>
    <t>Количество жителей, зарегистрированных в МКД на дату утверждения краткосрочного плана</t>
  </si>
  <si>
    <t>Количество МКД</t>
  </si>
  <si>
    <t>I квартал</t>
  </si>
  <si>
    <t>II квартал</t>
  </si>
  <si>
    <t>III квартал</t>
  </si>
  <si>
    <t>IV квартал</t>
  </si>
  <si>
    <t>Наименование муниципального образования</t>
  </si>
  <si>
    <t xml:space="preserve"> кв.м</t>
  </si>
  <si>
    <t>п. Улу-Юл, ул. Советская, д. 13</t>
  </si>
  <si>
    <t>п. Улу-Юл, ул. Советская, д. 15</t>
  </si>
  <si>
    <r>
      <t>Виды работ, установленные ст. 10 Закона Томской области
от 07.06.2013 № 116-ОЗ</t>
    </r>
    <r>
      <rPr>
        <vertAlign val="superscript"/>
        <sz val="11"/>
        <color indexed="8"/>
        <rFont val="Times New Roman"/>
        <family val="1"/>
      </rPr>
      <t>4)</t>
    </r>
  </si>
  <si>
    <r>
      <t>Виды работ, установленные ч.1 ст.166 Жилищного Кодекса Российской Федерации</t>
    </r>
    <r>
      <rPr>
        <vertAlign val="superscript"/>
        <sz val="11"/>
        <color indexed="8"/>
        <rFont val="Times New Roman"/>
        <family val="1"/>
      </rPr>
      <t>4)</t>
    </r>
  </si>
  <si>
    <t>ремонт</t>
  </si>
  <si>
    <t>Площадь помещений МКД, кв. м</t>
  </si>
  <si>
    <t>Вид элемента строительных конструкций, оборудования, инженерных систем</t>
  </si>
  <si>
    <t xml:space="preserve">Вид работы (услуги) по капитальному ремонту </t>
  </si>
  <si>
    <t>Стоимость работы (услуги), руб.</t>
  </si>
  <si>
    <t>Удельная стоимость работы (услуги), руб./кв. м</t>
  </si>
  <si>
    <t>Предельная стоимость работы (услуги), руб./кв. м</t>
  </si>
  <si>
    <t>№
п/п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</si>
  <si>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</si>
  <si>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многоквартирном доме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</si>
  <si>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</si>
  <si>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</si>
  <si>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</si>
  <si>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</si>
  <si>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</si>
  <si>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</si>
  <si>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</si>
  <si>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r>
      <t xml:space="preserve">Вид последнего капитального ремонта    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</si>
  <si>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Материал стен  </t>
    </r>
    <r>
      <rPr>
        <vertAlign val="superscript"/>
        <sz val="11"/>
        <color indexed="8"/>
        <rFont val="Times New Roman"/>
        <family val="1"/>
      </rPr>
      <t>2)</t>
    </r>
  </si>
  <si>
    <t>Количество жителей, зарегистрированных в 
МКД на дату утверждения краткосрочного 
плана</t>
  </si>
  <si>
    <t>Удельная стоимость капитального ремонта 
1 кв. м общей площади помещений МКД</t>
  </si>
  <si>
    <t>Предельная стоимость капитального ремонта 
1 кв. м общей площади помещений МКД</t>
  </si>
  <si>
    <r>
      <t xml:space="preserve">Способ формирования фонда капитального ремонта многоквартирного дома   </t>
    </r>
    <r>
      <rPr>
        <vertAlign val="superscript"/>
        <sz val="11"/>
        <color indexed="8"/>
        <rFont val="Times New Roman"/>
        <family val="1"/>
      </rPr>
      <t>3)</t>
    </r>
  </si>
  <si>
    <t>за счет средств собственников 
помещений в МКД</t>
  </si>
  <si>
    <t>за счет других не запрещенных законом источников</t>
  </si>
  <si>
    <t>крыша</t>
  </si>
  <si>
    <t>строительный контроль</t>
  </si>
  <si>
    <t xml:space="preserve">Итого по Первомайскому району </t>
  </si>
  <si>
    <t>Итого</t>
  </si>
  <si>
    <t>СМР</t>
  </si>
  <si>
    <t>12.2016</t>
  </si>
  <si>
    <t>Д</t>
  </si>
  <si>
    <r>
      <rPr>
        <sz val="11"/>
        <color indexed="8"/>
        <rFont val="Calibri"/>
        <family val="2"/>
      </rPr>
      <t>¹</t>
    </r>
    <r>
      <rPr>
        <sz val="11"/>
        <color indexed="8"/>
        <rFont val="Times New Roman"/>
        <family val="1"/>
      </rPr>
      <t xml:space="preserve"> - расходы на разработку проектной документации, проверку достоверности сметной стоимости, проведение государственной  экспертизы проектной документации, государственной историко-культурной экспертизы, строительного контроля включаются в стоимость соответствующего вида работ</t>
    </r>
  </si>
  <si>
    <t>1)</t>
  </si>
  <si>
    <t>выбирается из списка:  ЭС - ремонт внутридомовых инженерных систем электроснабжения , ТС - теплоснабжения, ГС - газоснабжения, ХВС - холодного водоснабжения, ГВС - горячего водоснабжения, ВО - водоотведения, ЛО - ремонт или замена лифтового оборудования, признанного непригодным для эксплуатации, при необходимости ремонт лифтовых шахт, К - ремонт крыш, ПП - ремонт подвальных помещений, относящихся к общему имуществу в многоквартирных домах, УФ - утепление и ремонт фасадов, ПУ, УУ - установка коллективных (общедомовых) приборов учета потребления ресурсов и узлов управления, Ф - ремонт фундаментов, КОМП - выполнение трех и более видов работ, с учетом ранее выполняемых;</t>
  </si>
  <si>
    <t>2)</t>
  </si>
  <si>
    <t>выбирается из списка: К - кирпичные, П - панельные, Д - деревянные, Пр - прочие;</t>
  </si>
  <si>
    <t>3)</t>
  </si>
  <si>
    <t>выбирается из списка: 1 - счет регионального оператора; 2 - специальный счет, владельцем которого является региональный оператор, 3 - специальный счет, владельцем которого является управляющая компания, 4 - специальный счет, владельцем которого является товарищество собственников жилья, 5 - специальный счет, владельцем которого является жилищный кооператив;</t>
  </si>
  <si>
    <t>4)</t>
  </si>
  <si>
    <t>расходы на разработку проектной документации, проверку достоверности сметной стоимости, проведение государственной экспертизы проектной документации, государственной историко-культурной экспертизы, строительного контроля включаются в стоимость соответствующего вида работ.</t>
  </si>
  <si>
    <t>4. Перечень работ и услуг по капитальному ремонту общего имущества в многоквартирных домах, включенных в краткосрочный план реализации в 2016-2018 гг. региональной программы капитального ремонта общего имущества в многоквартирных домах</t>
  </si>
  <si>
    <t>3. Виды работ по капитальному ремонту многоквартирных домов, включенных в краткосрочный план реализации в 2016-2018 гг. региональной программы капитального ремонта общего имущества в многоквартирных домах</t>
  </si>
  <si>
    <t>2. Планируемые показатели выполнения краткосрочного плана реализации в 2016-2018 гг. региональной программы капитального ремонта общего имущества в многоквартирных домах</t>
  </si>
  <si>
    <t>Краткосрочный план реализации в 2016-2018 годах региональной программы капитального ремонта общего имущества в многоквартирных домах</t>
  </si>
  <si>
    <t>1. Перечень многоквартирных домов, включенных в краткосрочный план реализации в 2016-2018 гг. региональной программы капитального ремонта общего имущества в многоквартирных домах</t>
  </si>
  <si>
    <t>2016 год</t>
  </si>
  <si>
    <t>2017 год</t>
  </si>
  <si>
    <t>12.2017</t>
  </si>
  <si>
    <t>2018год</t>
  </si>
  <si>
    <t xml:space="preserve">                       2018год</t>
  </si>
  <si>
    <t>12.2018</t>
  </si>
  <si>
    <t xml:space="preserve">                           2018год</t>
  </si>
  <si>
    <t xml:space="preserve">                     2018год</t>
  </si>
  <si>
    <t>К</t>
  </si>
  <si>
    <t xml:space="preserve">п. Улу-Юл, ул. Советская, д.15 </t>
  </si>
  <si>
    <t xml:space="preserve">п. Улу-Юл, ул. Советская, д.13 </t>
  </si>
  <si>
    <t>с. Первомайское, ул. Советская, д.11</t>
  </si>
  <si>
    <t>разработка проектной документации</t>
  </si>
  <si>
    <t>проведение проверки достоверности определения сметной стоимости</t>
  </si>
  <si>
    <t xml:space="preserve">                                                                                                                                                                           Приложение №4 к постановлению Администрации Первомайского района от 04.05.2016 №89 </t>
  </si>
  <si>
    <t xml:space="preserve">                                                                                                                                                                                                 </t>
  </si>
  <si>
    <t>Приложение №1 к постановлению Администрации Первомайского района от 04.05.2016  № 89</t>
  </si>
  <si>
    <t>Приложение №2 к постановлению Администрации Первомайского района от 04.05.2016  №89</t>
  </si>
  <si>
    <t xml:space="preserve">Приложение №3 к постановлению Администрации Первомайского района от 04.05.2016  №89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</si>
</sst>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\-0.00;0.00"/>
    <numFmt numFmtId="165" formatCode="#,##0.000"/>
    <numFmt numFmtId="16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top"/>
    </xf>
    <xf numFmtId="3" fontId="44" fillId="33" borderId="10" xfId="0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 quotePrefix="1">
      <alignment horizontal="center" vertical="top"/>
    </xf>
    <xf numFmtId="4" fontId="2" fillId="33" borderId="12" xfId="0" applyNumberFormat="1" applyFont="1" applyFill="1" applyBorder="1" applyAlignment="1">
      <alignment horizontal="center" vertical="top"/>
    </xf>
    <xf numFmtId="4" fontId="2" fillId="33" borderId="13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 applyProtection="1">
      <alignment horizontal="center" vertical="top"/>
      <protection locked="0"/>
    </xf>
    <xf numFmtId="4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4" fontId="44" fillId="33" borderId="11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 quotePrefix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5" fillId="33" borderId="0" xfId="0" applyFont="1" applyFill="1" applyAlignment="1">
      <alignment horizontal="center" vertical="top"/>
    </xf>
    <xf numFmtId="0" fontId="45" fillId="33" borderId="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4" fillId="33" borderId="11" xfId="0" applyFont="1" applyFill="1" applyBorder="1" applyAlignment="1">
      <alignment horizontal="center" vertical="top"/>
    </xf>
    <xf numFmtId="0" fontId="4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 horizontal="right"/>
    </xf>
    <xf numFmtId="0" fontId="45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center" wrapText="1"/>
    </xf>
    <xf numFmtId="4" fontId="44" fillId="33" borderId="15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top"/>
    </xf>
    <xf numFmtId="0" fontId="44" fillId="33" borderId="17" xfId="0" applyFont="1" applyFill="1" applyBorder="1" applyAlignment="1">
      <alignment horizontal="center" vertical="top"/>
    </xf>
    <xf numFmtId="0" fontId="45" fillId="33" borderId="0" xfId="0" applyFont="1" applyFill="1" applyAlignment="1">
      <alignment horizontal="left" vertical="top"/>
    </xf>
    <xf numFmtId="0" fontId="45" fillId="33" borderId="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4" fontId="6" fillId="33" borderId="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vertical="center"/>
    </xf>
    <xf numFmtId="4" fontId="44" fillId="33" borderId="10" xfId="0" applyNumberFormat="1" applyFont="1" applyFill="1" applyBorder="1" applyAlignment="1">
      <alignment horizontal="center" vertical="top"/>
    </xf>
    <xf numFmtId="0" fontId="44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center" textRotation="90" wrapText="1"/>
    </xf>
    <xf numFmtId="0" fontId="46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44" fillId="33" borderId="13" xfId="0" applyFont="1" applyFill="1" applyBorder="1" applyAlignment="1">
      <alignment horizontal="center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 applyProtection="1">
      <alignment horizontal="center" vertical="top"/>
      <protection locked="0"/>
    </xf>
    <xf numFmtId="3" fontId="2" fillId="33" borderId="0" xfId="0" applyNumberFormat="1" applyFont="1" applyFill="1" applyBorder="1" applyAlignment="1" applyProtection="1">
      <alignment horizontal="center" vertical="top"/>
      <protection locked="0"/>
    </xf>
    <xf numFmtId="4" fontId="2" fillId="33" borderId="0" xfId="0" applyNumberFormat="1" applyFont="1" applyFill="1" applyBorder="1" applyAlignment="1">
      <alignment horizontal="center" vertical="top"/>
    </xf>
    <xf numFmtId="4" fontId="2" fillId="33" borderId="0" xfId="0" applyNumberFormat="1" applyFont="1" applyFill="1" applyBorder="1" applyAlignment="1" quotePrefix="1">
      <alignment horizontal="center" vertical="top"/>
    </xf>
    <xf numFmtId="3" fontId="2" fillId="33" borderId="0" xfId="0" applyNumberFormat="1" applyFont="1" applyFill="1" applyBorder="1" applyAlignment="1" quotePrefix="1">
      <alignment horizontal="center" vertical="top"/>
    </xf>
    <xf numFmtId="3" fontId="2" fillId="33" borderId="11" xfId="0" applyNumberFormat="1" applyFont="1" applyFill="1" applyBorder="1" applyAlignment="1">
      <alignment horizontal="center" vertical="top"/>
    </xf>
    <xf numFmtId="4" fontId="44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44" fillId="33" borderId="11" xfId="0" applyFont="1" applyFill="1" applyBorder="1" applyAlignment="1">
      <alignment horizontal="center" vertical="top"/>
    </xf>
    <xf numFmtId="3" fontId="44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44" fillId="33" borderId="10" xfId="0" applyFont="1" applyFill="1" applyBorder="1" applyAlignment="1">
      <alignment horizontal="center" textRotation="90" wrapText="1"/>
    </xf>
    <xf numFmtId="0" fontId="3" fillId="33" borderId="0" xfId="0" applyFont="1" applyFill="1" applyBorder="1" applyAlignment="1">
      <alignment horizontal="center" vertical="top" wrapText="1"/>
    </xf>
    <xf numFmtId="0" fontId="24" fillId="33" borderId="0" xfId="0" applyFont="1" applyFill="1" applyAlignment="1">
      <alignment horizontal="right" vertical="top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right"/>
    </xf>
    <xf numFmtId="0" fontId="44" fillId="33" borderId="13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center" textRotation="90" wrapText="1"/>
    </xf>
    <xf numFmtId="0" fontId="46" fillId="33" borderId="16" xfId="0" applyFont="1" applyFill="1" applyBorder="1" applyAlignment="1">
      <alignment horizontal="center" vertical="center" textRotation="90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textRotation="90" wrapText="1"/>
    </xf>
    <xf numFmtId="0" fontId="46" fillId="33" borderId="21" xfId="0" applyFont="1" applyFill="1" applyBorder="1" applyAlignment="1">
      <alignment horizontal="center" vertical="center" textRotation="90" wrapText="1"/>
    </xf>
    <xf numFmtId="0" fontId="46" fillId="33" borderId="22" xfId="0" applyFont="1" applyFill="1" applyBorder="1" applyAlignment="1">
      <alignment horizontal="center" vertical="center" textRotation="90" wrapText="1"/>
    </xf>
    <xf numFmtId="0" fontId="46" fillId="33" borderId="20" xfId="0" applyFont="1" applyFill="1" applyBorder="1" applyAlignment="1">
      <alignment horizontal="center" vertical="center" textRotation="90" wrapText="1"/>
    </xf>
    <xf numFmtId="0" fontId="46" fillId="33" borderId="23" xfId="0" applyFont="1" applyFill="1" applyBorder="1" applyAlignment="1">
      <alignment horizontal="center" vertical="center" textRotation="90" wrapText="1"/>
    </xf>
    <xf numFmtId="0" fontId="46" fillId="33" borderId="17" xfId="0" applyFont="1" applyFill="1" applyBorder="1" applyAlignment="1">
      <alignment horizontal="center" vertical="center" textRotation="90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 vertical="top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left" vertical="top" wrapText="1"/>
    </xf>
    <xf numFmtId="4" fontId="44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view="pageBreakPreview" zoomScale="80" zoomScaleNormal="90" zoomScaleSheetLayoutView="80" zoomScalePageLayoutView="0" workbookViewId="0" topLeftCell="A1">
      <selection activeCell="S11" sqref="S11:T11"/>
    </sheetView>
  </sheetViews>
  <sheetFormatPr defaultColWidth="9.140625" defaultRowHeight="15"/>
  <cols>
    <col min="1" max="1" width="5.57421875" style="49" customWidth="1"/>
    <col min="2" max="2" width="39.8515625" style="34" customWidth="1"/>
    <col min="3" max="4" width="6.57421875" style="35" customWidth="1"/>
    <col min="5" max="5" width="13.421875" style="35" customWidth="1"/>
    <col min="6" max="6" width="11.421875" style="35" customWidth="1"/>
    <col min="7" max="8" width="5.28125" style="35" customWidth="1"/>
    <col min="9" max="9" width="12.8515625" style="35" customWidth="1"/>
    <col min="10" max="10" width="13.28125" style="35" customWidth="1"/>
    <col min="11" max="11" width="10.57421875" style="35" customWidth="1"/>
    <col min="12" max="13" width="12.140625" style="35" customWidth="1"/>
    <col min="14" max="14" width="8.57421875" style="35" customWidth="1"/>
    <col min="15" max="15" width="16.28125" style="34" customWidth="1"/>
    <col min="16" max="16" width="6.7109375" style="34" customWidth="1"/>
    <col min="17" max="17" width="17.8515625" style="34" customWidth="1"/>
    <col min="18" max="18" width="14.00390625" style="34" customWidth="1"/>
    <col min="19" max="20" width="18.57421875" style="34" customWidth="1"/>
    <col min="21" max="21" width="13.7109375" style="35" customWidth="1"/>
    <col min="22" max="22" width="9.57421875" style="35" customWidth="1"/>
    <col min="23" max="23" width="8.421875" style="35" customWidth="1"/>
    <col min="24" max="24" width="9.28125" style="34" bestFit="1" customWidth="1"/>
    <col min="25" max="213" width="9.140625" style="34" customWidth="1"/>
    <col min="214" max="214" width="3.57421875" style="34" customWidth="1"/>
    <col min="215" max="215" width="14.28125" style="34" customWidth="1"/>
    <col min="216" max="232" width="9.28125" style="34" customWidth="1"/>
    <col min="233" max="16384" width="9.140625" style="34" customWidth="1"/>
  </cols>
  <sheetData>
    <row r="1" spans="1:24" ht="29.25" customHeight="1">
      <c r="A1" s="47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02" t="s">
        <v>115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3" ht="16.5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ht="31.5" customHeight="1">
      <c r="A3" s="101" t="s">
        <v>98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4" s="48" customFormat="1" ht="15" customHeight="1">
      <c r="A4" s="98" t="s">
        <v>0</v>
      </c>
      <c r="B4" s="98" t="s">
        <v>1</v>
      </c>
      <c r="C4" s="98" t="s">
        <v>2</v>
      </c>
      <c r="D4" s="98"/>
      <c r="E4" s="99" t="s">
        <v>70</v>
      </c>
      <c r="F4" s="99" t="s">
        <v>71</v>
      </c>
      <c r="G4" s="99" t="s">
        <v>3</v>
      </c>
      <c r="H4" s="99" t="s">
        <v>4</v>
      </c>
      <c r="I4" s="99" t="s">
        <v>5</v>
      </c>
      <c r="J4" s="98" t="s">
        <v>22</v>
      </c>
      <c r="K4" s="98"/>
      <c r="L4" s="98"/>
      <c r="M4" s="98"/>
      <c r="N4" s="99" t="s">
        <v>72</v>
      </c>
      <c r="O4" s="98" t="s">
        <v>6</v>
      </c>
      <c r="P4" s="98"/>
      <c r="Q4" s="98"/>
      <c r="R4" s="98"/>
      <c r="S4" s="98"/>
      <c r="T4" s="98"/>
      <c r="U4" s="99" t="s">
        <v>73</v>
      </c>
      <c r="V4" s="99" t="s">
        <v>74</v>
      </c>
      <c r="W4" s="99" t="s">
        <v>7</v>
      </c>
      <c r="X4" s="99" t="s">
        <v>75</v>
      </c>
    </row>
    <row r="5" spans="1:24" s="48" customFormat="1" ht="15" customHeight="1">
      <c r="A5" s="98"/>
      <c r="B5" s="98"/>
      <c r="C5" s="99" t="s">
        <v>8</v>
      </c>
      <c r="D5" s="100" t="s">
        <v>9</v>
      </c>
      <c r="E5" s="99"/>
      <c r="F5" s="99"/>
      <c r="G5" s="99"/>
      <c r="H5" s="99"/>
      <c r="I5" s="99"/>
      <c r="J5" s="99" t="s">
        <v>20</v>
      </c>
      <c r="K5" s="99" t="s">
        <v>18</v>
      </c>
      <c r="L5" s="99" t="s">
        <v>21</v>
      </c>
      <c r="M5" s="99" t="s">
        <v>19</v>
      </c>
      <c r="N5" s="99"/>
      <c r="O5" s="99" t="s">
        <v>20</v>
      </c>
      <c r="P5" s="98" t="s">
        <v>23</v>
      </c>
      <c r="Q5" s="98"/>
      <c r="R5" s="98"/>
      <c r="S5" s="98"/>
      <c r="T5" s="98"/>
      <c r="U5" s="99"/>
      <c r="V5" s="99"/>
      <c r="W5" s="99"/>
      <c r="X5" s="99"/>
    </row>
    <row r="6" spans="1:24" s="48" customFormat="1" ht="192" customHeight="1">
      <c r="A6" s="98"/>
      <c r="B6" s="98"/>
      <c r="C6" s="99"/>
      <c r="D6" s="100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45" t="s">
        <v>10</v>
      </c>
      <c r="Q6" s="45" t="s">
        <v>11</v>
      </c>
      <c r="R6" s="45" t="s">
        <v>12</v>
      </c>
      <c r="S6" s="45" t="s">
        <v>76</v>
      </c>
      <c r="T6" s="45" t="s">
        <v>77</v>
      </c>
      <c r="U6" s="99"/>
      <c r="V6" s="99"/>
      <c r="W6" s="99"/>
      <c r="X6" s="99"/>
    </row>
    <row r="7" spans="1:24" s="48" customFormat="1" ht="15" customHeight="1">
      <c r="A7" s="98"/>
      <c r="B7" s="98"/>
      <c r="C7" s="99"/>
      <c r="D7" s="100"/>
      <c r="E7" s="99"/>
      <c r="F7" s="99"/>
      <c r="G7" s="99"/>
      <c r="H7" s="99"/>
      <c r="I7" s="44" t="s">
        <v>13</v>
      </c>
      <c r="J7" s="44" t="s">
        <v>13</v>
      </c>
      <c r="K7" s="44" t="s">
        <v>13</v>
      </c>
      <c r="L7" s="44" t="s">
        <v>13</v>
      </c>
      <c r="M7" s="44" t="s">
        <v>13</v>
      </c>
      <c r="N7" s="44" t="s">
        <v>14</v>
      </c>
      <c r="O7" s="44" t="s">
        <v>15</v>
      </c>
      <c r="P7" s="44" t="s">
        <v>15</v>
      </c>
      <c r="Q7" s="44" t="s">
        <v>15</v>
      </c>
      <c r="R7" s="44" t="s">
        <v>15</v>
      </c>
      <c r="S7" s="44" t="s">
        <v>15</v>
      </c>
      <c r="T7" s="44" t="s">
        <v>15</v>
      </c>
      <c r="U7" s="44" t="s">
        <v>16</v>
      </c>
      <c r="V7" s="44" t="s">
        <v>16</v>
      </c>
      <c r="W7" s="99"/>
      <c r="X7" s="99"/>
    </row>
    <row r="8" spans="1:24" s="48" customFormat="1" ht="1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</row>
    <row r="9" spans="1:24" s="48" customFormat="1" ht="15" customHeight="1">
      <c r="A9" s="97" t="s">
        <v>24</v>
      </c>
      <c r="B9" s="97"/>
      <c r="C9" s="19" t="s">
        <v>17</v>
      </c>
      <c r="D9" s="19" t="s">
        <v>17</v>
      </c>
      <c r="E9" s="19" t="s">
        <v>17</v>
      </c>
      <c r="F9" s="19" t="s">
        <v>17</v>
      </c>
      <c r="G9" s="19" t="s">
        <v>17</v>
      </c>
      <c r="H9" s="19" t="s">
        <v>17</v>
      </c>
      <c r="I9" s="20">
        <f aca="true" t="shared" si="0" ref="I9:T9">I10+I12+I14</f>
        <v>2469.73</v>
      </c>
      <c r="J9" s="20">
        <f t="shared" si="0"/>
        <v>2274.25</v>
      </c>
      <c r="K9" s="20">
        <f t="shared" si="0"/>
        <v>0</v>
      </c>
      <c r="L9" s="20">
        <f t="shared" si="0"/>
        <v>2274.25</v>
      </c>
      <c r="M9" s="20">
        <f t="shared" si="0"/>
        <v>1726.15</v>
      </c>
      <c r="N9" s="23">
        <f t="shared" si="0"/>
        <v>83</v>
      </c>
      <c r="O9" s="20">
        <f>O10+O12+O14</f>
        <v>4634869.13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>S10+S12+S14</f>
        <v>4465110.76</v>
      </c>
      <c r="T9" s="20">
        <f t="shared" si="0"/>
        <v>169758.37</v>
      </c>
      <c r="U9" s="1" t="s">
        <v>17</v>
      </c>
      <c r="V9" s="1" t="s">
        <v>17</v>
      </c>
      <c r="W9" s="1" t="s">
        <v>17</v>
      </c>
      <c r="X9" s="1" t="s">
        <v>17</v>
      </c>
    </row>
    <row r="10" spans="1:24" s="48" customFormat="1" ht="15" customHeight="1">
      <c r="A10" s="103" t="s">
        <v>99</v>
      </c>
      <c r="B10" s="104"/>
      <c r="C10" s="19" t="s">
        <v>17</v>
      </c>
      <c r="D10" s="19" t="s">
        <v>17</v>
      </c>
      <c r="E10" s="19" t="s">
        <v>17</v>
      </c>
      <c r="F10" s="19" t="s">
        <v>17</v>
      </c>
      <c r="G10" s="19" t="s">
        <v>17</v>
      </c>
      <c r="H10" s="19" t="s">
        <v>17</v>
      </c>
      <c r="I10" s="20">
        <f>I11</f>
        <v>368</v>
      </c>
      <c r="J10" s="20">
        <f aca="true" t="shared" si="1" ref="J10:R10">J11</f>
        <v>362.1</v>
      </c>
      <c r="K10" s="20">
        <f t="shared" si="1"/>
        <v>0</v>
      </c>
      <c r="L10" s="20">
        <f t="shared" si="1"/>
        <v>362.1</v>
      </c>
      <c r="M10" s="20">
        <f t="shared" si="1"/>
        <v>89.6</v>
      </c>
      <c r="N10" s="23">
        <f t="shared" si="1"/>
        <v>13</v>
      </c>
      <c r="O10" s="20">
        <f t="shared" si="1"/>
        <v>2210177.43</v>
      </c>
      <c r="P10" s="20">
        <f t="shared" si="1"/>
        <v>0</v>
      </c>
      <c r="Q10" s="20">
        <f t="shared" si="1"/>
        <v>0</v>
      </c>
      <c r="R10" s="20">
        <f t="shared" si="1"/>
        <v>0</v>
      </c>
      <c r="S10" s="20">
        <f>O10-T10</f>
        <v>2040419.06</v>
      </c>
      <c r="T10" s="20">
        <v>169758.37</v>
      </c>
      <c r="U10" s="1" t="s">
        <v>17</v>
      </c>
      <c r="V10" s="1" t="s">
        <v>17</v>
      </c>
      <c r="W10" s="1" t="s">
        <v>17</v>
      </c>
      <c r="X10" s="1" t="s">
        <v>17</v>
      </c>
    </row>
    <row r="11" spans="1:24" s="48" customFormat="1" ht="15" customHeight="1">
      <c r="A11" s="21">
        <v>1</v>
      </c>
      <c r="B11" s="2" t="s">
        <v>49</v>
      </c>
      <c r="C11" s="19">
        <v>1969</v>
      </c>
      <c r="D11" s="22"/>
      <c r="E11" s="22"/>
      <c r="F11" s="15" t="s">
        <v>84</v>
      </c>
      <c r="G11" s="19">
        <v>2</v>
      </c>
      <c r="H11" s="19">
        <v>2</v>
      </c>
      <c r="I11" s="20">
        <v>368</v>
      </c>
      <c r="J11" s="1">
        <v>362.1</v>
      </c>
      <c r="K11" s="1">
        <v>0</v>
      </c>
      <c r="L11" s="1">
        <v>362.1</v>
      </c>
      <c r="M11" s="1">
        <v>89.6</v>
      </c>
      <c r="N11" s="23">
        <v>13</v>
      </c>
      <c r="O11" s="1">
        <f>'форма 3'!D11</f>
        <v>2210177.43</v>
      </c>
      <c r="P11" s="1">
        <v>0</v>
      </c>
      <c r="Q11" s="1">
        <v>0</v>
      </c>
      <c r="R11" s="1">
        <v>0</v>
      </c>
      <c r="S11" s="20">
        <f>O11-T11</f>
        <v>2040419.06</v>
      </c>
      <c r="T11" s="20">
        <v>169758.37</v>
      </c>
      <c r="U11" s="1">
        <f>O11/J11</f>
        <v>6103.78</v>
      </c>
      <c r="V11" s="1">
        <f>'Форма 4'!H9</f>
        <v>7066</v>
      </c>
      <c r="W11" s="16" t="s">
        <v>83</v>
      </c>
      <c r="X11" s="25">
        <v>1</v>
      </c>
    </row>
    <row r="12" spans="1:24" s="48" customFormat="1" ht="15" customHeight="1">
      <c r="A12" s="105" t="s">
        <v>100</v>
      </c>
      <c r="B12" s="106"/>
      <c r="C12" s="19" t="s">
        <v>17</v>
      </c>
      <c r="D12" s="22" t="s">
        <v>17</v>
      </c>
      <c r="E12" s="22" t="s">
        <v>17</v>
      </c>
      <c r="F12" s="15" t="s">
        <v>17</v>
      </c>
      <c r="G12" s="19" t="s">
        <v>17</v>
      </c>
      <c r="H12" s="19" t="s">
        <v>17</v>
      </c>
      <c r="I12" s="20">
        <f>I13</f>
        <v>465.68</v>
      </c>
      <c r="J12" s="20">
        <f aca="true" t="shared" si="2" ref="J12:T12">J13</f>
        <v>370.6</v>
      </c>
      <c r="K12" s="20">
        <f t="shared" si="2"/>
        <v>0</v>
      </c>
      <c r="L12" s="20">
        <f t="shared" si="2"/>
        <v>370.6</v>
      </c>
      <c r="M12" s="20">
        <f t="shared" si="2"/>
        <v>95</v>
      </c>
      <c r="N12" s="23">
        <f t="shared" si="2"/>
        <v>13</v>
      </c>
      <c r="O12" s="20">
        <f t="shared" si="2"/>
        <v>2099424.65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2099424.65</v>
      </c>
      <c r="T12" s="20">
        <f t="shared" si="2"/>
        <v>0</v>
      </c>
      <c r="U12" s="1" t="s">
        <v>17</v>
      </c>
      <c r="V12" s="1" t="s">
        <v>17</v>
      </c>
      <c r="W12" s="16" t="s">
        <v>17</v>
      </c>
      <c r="X12" s="25" t="s">
        <v>17</v>
      </c>
    </row>
    <row r="13" spans="1:24" s="48" customFormat="1" ht="15" customHeight="1">
      <c r="A13" s="21">
        <v>1</v>
      </c>
      <c r="B13" s="2" t="s">
        <v>50</v>
      </c>
      <c r="C13" s="19">
        <v>1969</v>
      </c>
      <c r="D13" s="22"/>
      <c r="E13" s="22"/>
      <c r="F13" s="15" t="s">
        <v>84</v>
      </c>
      <c r="G13" s="19">
        <v>2</v>
      </c>
      <c r="H13" s="19">
        <v>2</v>
      </c>
      <c r="I13" s="20">
        <v>465.68</v>
      </c>
      <c r="J13" s="1">
        <v>370.6</v>
      </c>
      <c r="K13" s="1">
        <v>0</v>
      </c>
      <c r="L13" s="1">
        <v>370.6</v>
      </c>
      <c r="M13" s="1">
        <v>95</v>
      </c>
      <c r="N13" s="23">
        <v>13</v>
      </c>
      <c r="O13" s="1">
        <f>'форма 3'!D13</f>
        <v>2099424.65</v>
      </c>
      <c r="P13" s="1">
        <v>0</v>
      </c>
      <c r="Q13" s="1">
        <v>0</v>
      </c>
      <c r="R13" s="1">
        <v>0</v>
      </c>
      <c r="S13" s="1">
        <f>O13-P13-Q13-R13</f>
        <v>2099424.65</v>
      </c>
      <c r="T13" s="1">
        <v>0</v>
      </c>
      <c r="U13" s="1">
        <f>O13/J13</f>
        <v>5664.93</v>
      </c>
      <c r="V13" s="1">
        <f>'Форма 4'!H13</f>
        <v>7066</v>
      </c>
      <c r="W13" s="16" t="s">
        <v>101</v>
      </c>
      <c r="X13" s="25">
        <v>1</v>
      </c>
    </row>
    <row r="14" spans="1:24" s="48" customFormat="1" ht="15" customHeight="1">
      <c r="A14" s="79"/>
      <c r="B14" s="81" t="s">
        <v>103</v>
      </c>
      <c r="C14" s="19" t="s">
        <v>17</v>
      </c>
      <c r="D14" s="78" t="s">
        <v>17</v>
      </c>
      <c r="E14" s="78" t="s">
        <v>17</v>
      </c>
      <c r="F14" s="15" t="s">
        <v>17</v>
      </c>
      <c r="G14" s="19" t="s">
        <v>17</v>
      </c>
      <c r="H14" s="19" t="s">
        <v>17</v>
      </c>
      <c r="I14" s="20">
        <f>I15</f>
        <v>1636.05</v>
      </c>
      <c r="J14" s="20">
        <f aca="true" t="shared" si="3" ref="J14:T14">J15</f>
        <v>1541.55</v>
      </c>
      <c r="K14" s="20">
        <f t="shared" si="3"/>
        <v>0</v>
      </c>
      <c r="L14" s="20">
        <v>1541.55</v>
      </c>
      <c r="M14" s="20">
        <v>1541.55</v>
      </c>
      <c r="N14" s="23">
        <f t="shared" si="3"/>
        <v>57</v>
      </c>
      <c r="O14" s="20">
        <f t="shared" si="3"/>
        <v>325267.05</v>
      </c>
      <c r="P14" s="20">
        <f t="shared" si="3"/>
        <v>0</v>
      </c>
      <c r="Q14" s="20">
        <f t="shared" si="3"/>
        <v>0</v>
      </c>
      <c r="R14" s="20">
        <f t="shared" si="3"/>
        <v>0</v>
      </c>
      <c r="S14" s="20">
        <f t="shared" si="3"/>
        <v>325267.05</v>
      </c>
      <c r="T14" s="20">
        <f t="shared" si="3"/>
        <v>0</v>
      </c>
      <c r="U14" s="1" t="s">
        <v>17</v>
      </c>
      <c r="V14" s="1" t="s">
        <v>17</v>
      </c>
      <c r="W14" s="16" t="s">
        <v>17</v>
      </c>
      <c r="X14" s="25" t="s">
        <v>17</v>
      </c>
    </row>
    <row r="15" spans="1:24" s="48" customFormat="1" ht="15" customHeight="1">
      <c r="A15" s="21">
        <v>1</v>
      </c>
      <c r="B15" s="2" t="s">
        <v>110</v>
      </c>
      <c r="C15" s="19">
        <v>1982</v>
      </c>
      <c r="D15" s="92"/>
      <c r="E15" s="92"/>
      <c r="F15" s="15" t="s">
        <v>107</v>
      </c>
      <c r="G15" s="19">
        <v>3</v>
      </c>
      <c r="H15" s="19">
        <v>3</v>
      </c>
      <c r="I15" s="20">
        <v>1636.05</v>
      </c>
      <c r="J15" s="1">
        <v>1541.55</v>
      </c>
      <c r="K15" s="1">
        <v>0</v>
      </c>
      <c r="L15" s="1">
        <v>1541.55</v>
      </c>
      <c r="M15" s="1">
        <v>1541.55</v>
      </c>
      <c r="N15" s="23">
        <v>57</v>
      </c>
      <c r="O15" s="1">
        <f>'форма 3'!D15</f>
        <v>325267.05</v>
      </c>
      <c r="P15" s="1">
        <v>0</v>
      </c>
      <c r="Q15" s="1">
        <v>0</v>
      </c>
      <c r="R15" s="1">
        <v>0</v>
      </c>
      <c r="S15" s="1">
        <f>O15-P15-Q15-R15</f>
        <v>325267.05</v>
      </c>
      <c r="T15" s="1">
        <v>0</v>
      </c>
      <c r="U15" s="1">
        <f>O15/J15</f>
        <v>211</v>
      </c>
      <c r="V15" s="1">
        <f>'Форма 4'!H17</f>
        <v>211</v>
      </c>
      <c r="W15" s="16" t="s">
        <v>104</v>
      </c>
      <c r="X15" s="25">
        <v>1</v>
      </c>
    </row>
    <row r="16" spans="1:24" s="48" customFormat="1" ht="15" customHeight="1">
      <c r="A16" s="105"/>
      <c r="B16" s="106"/>
      <c r="C16" s="82"/>
      <c r="D16" s="83"/>
      <c r="E16" s="83"/>
      <c r="F16" s="84"/>
      <c r="G16" s="82"/>
      <c r="H16" s="82"/>
      <c r="I16" s="85"/>
      <c r="J16" s="85"/>
      <c r="K16" s="85"/>
      <c r="L16" s="85"/>
      <c r="M16" s="85"/>
      <c r="N16" s="86"/>
      <c r="O16" s="85"/>
      <c r="P16" s="85"/>
      <c r="Q16" s="85"/>
      <c r="R16" s="85"/>
      <c r="S16" s="85"/>
      <c r="T16" s="85"/>
      <c r="U16" s="87"/>
      <c r="V16" s="87"/>
      <c r="W16" s="88"/>
      <c r="X16" s="89"/>
    </row>
  </sheetData>
  <sheetProtection/>
  <autoFilter ref="A8:X13"/>
  <mergeCells count="30">
    <mergeCell ref="N1:X1"/>
    <mergeCell ref="A10:B10"/>
    <mergeCell ref="A12:B12"/>
    <mergeCell ref="A16:B16"/>
    <mergeCell ref="X4:X7"/>
    <mergeCell ref="O4:T4"/>
    <mergeCell ref="P5:T5"/>
    <mergeCell ref="V4:V6"/>
    <mergeCell ref="U4:U6"/>
    <mergeCell ref="N4:N6"/>
    <mergeCell ref="O5:O6"/>
    <mergeCell ref="W4:W7"/>
    <mergeCell ref="C5:C7"/>
    <mergeCell ref="A2:W2"/>
    <mergeCell ref="A3:W3"/>
    <mergeCell ref="A4:A7"/>
    <mergeCell ref="B4:B7"/>
    <mergeCell ref="F4:F7"/>
    <mergeCell ref="G4:G7"/>
    <mergeCell ref="J4:M4"/>
    <mergeCell ref="A9:B9"/>
    <mergeCell ref="C4:D4"/>
    <mergeCell ref="E4:E7"/>
    <mergeCell ref="J5:J6"/>
    <mergeCell ref="M5:M6"/>
    <mergeCell ref="H4:H7"/>
    <mergeCell ref="K5:K6"/>
    <mergeCell ref="L5:L6"/>
    <mergeCell ref="I4:I6"/>
    <mergeCell ref="D5:D7"/>
  </mergeCells>
  <printOptions horizontalCentered="1"/>
  <pageMargins left="0.1968503937007874" right="0.1968503937007874" top="0.7874015748031497" bottom="0.3937007874015748" header="0.31496062992125984" footer="0.31496062992125984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="90" zoomScaleNormal="102" zoomScaleSheetLayoutView="90" zoomScalePageLayoutView="0" workbookViewId="0" topLeftCell="A1">
      <pane xSplit="2" ySplit="8" topLeftCell="J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6" sqref="L16"/>
    </sheetView>
  </sheetViews>
  <sheetFormatPr defaultColWidth="9.140625" defaultRowHeight="15"/>
  <cols>
    <col min="1" max="1" width="5.57421875" style="9" customWidth="1"/>
    <col min="2" max="2" width="40.140625" style="10" customWidth="1"/>
    <col min="3" max="3" width="19.140625" style="9" bestFit="1" customWidth="1"/>
    <col min="4" max="4" width="20.57421875" style="9" customWidth="1"/>
    <col min="5" max="13" width="17.7109375" style="9" customWidth="1"/>
    <col min="14" max="14" width="18.57421875" style="9" customWidth="1"/>
    <col min="15" max="154" width="9.140625" style="10" customWidth="1"/>
    <col min="155" max="155" width="3.57421875" style="10" customWidth="1"/>
    <col min="156" max="156" width="14.28125" style="10" customWidth="1"/>
    <col min="157" max="173" width="9.28125" style="10" customWidth="1"/>
    <col min="174" max="16384" width="9.140625" style="10" customWidth="1"/>
  </cols>
  <sheetData>
    <row r="1" spans="2:14" ht="15.75" customHeight="1">
      <c r="B1" s="11"/>
      <c r="C1" s="11"/>
      <c r="D1" s="11"/>
      <c r="E1" s="11"/>
      <c r="F1" s="11"/>
      <c r="G1" s="11"/>
      <c r="H1" s="11"/>
      <c r="I1" s="11"/>
      <c r="J1" s="117" t="s">
        <v>116</v>
      </c>
      <c r="K1" s="117"/>
      <c r="L1" s="117"/>
      <c r="M1" s="117"/>
      <c r="N1" s="117"/>
    </row>
    <row r="2" spans="1:14" ht="32.25" customHeight="1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s="8" customFormat="1" ht="48.75" customHeight="1">
      <c r="A4" s="113" t="s">
        <v>25</v>
      </c>
      <c r="B4" s="113" t="s">
        <v>47</v>
      </c>
      <c r="C4" s="113" t="s">
        <v>5</v>
      </c>
      <c r="D4" s="118" t="s">
        <v>41</v>
      </c>
      <c r="E4" s="121" t="s">
        <v>42</v>
      </c>
      <c r="F4" s="122"/>
      <c r="G4" s="122"/>
      <c r="H4" s="122"/>
      <c r="I4" s="123"/>
      <c r="J4" s="124" t="s">
        <v>6</v>
      </c>
      <c r="K4" s="125"/>
      <c r="L4" s="125"/>
      <c r="M4" s="125"/>
      <c r="N4" s="126"/>
    </row>
    <row r="5" spans="1:14" s="8" customFormat="1" ht="63.75" customHeight="1">
      <c r="A5" s="114"/>
      <c r="B5" s="114"/>
      <c r="C5" s="114"/>
      <c r="D5" s="119"/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20</v>
      </c>
      <c r="J5" s="113" t="s">
        <v>43</v>
      </c>
      <c r="K5" s="113" t="s">
        <v>44</v>
      </c>
      <c r="L5" s="113" t="s">
        <v>45</v>
      </c>
      <c r="M5" s="113" t="s">
        <v>46</v>
      </c>
      <c r="N5" s="116" t="s">
        <v>20</v>
      </c>
    </row>
    <row r="6" spans="1:14" s="8" customFormat="1" ht="11.25" customHeight="1">
      <c r="A6" s="114"/>
      <c r="B6" s="114"/>
      <c r="C6" s="115"/>
      <c r="D6" s="120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14" s="8" customFormat="1" ht="15" customHeight="1">
      <c r="A7" s="115"/>
      <c r="B7" s="115"/>
      <c r="C7" s="13" t="s">
        <v>48</v>
      </c>
      <c r="D7" s="13" t="s">
        <v>14</v>
      </c>
      <c r="E7" s="13" t="s">
        <v>34</v>
      </c>
      <c r="F7" s="13" t="s">
        <v>34</v>
      </c>
      <c r="G7" s="13" t="s">
        <v>34</v>
      </c>
      <c r="H7" s="13" t="s">
        <v>34</v>
      </c>
      <c r="I7" s="13" t="s">
        <v>34</v>
      </c>
      <c r="J7" s="13" t="s">
        <v>15</v>
      </c>
      <c r="K7" s="13" t="s">
        <v>15</v>
      </c>
      <c r="L7" s="13" t="s">
        <v>15</v>
      </c>
      <c r="M7" s="13" t="s">
        <v>15</v>
      </c>
      <c r="N7" s="12" t="s">
        <v>15</v>
      </c>
    </row>
    <row r="8" spans="1:14" s="3" customFormat="1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s="8" customFormat="1" ht="15">
      <c r="A9" s="107" t="s">
        <v>24</v>
      </c>
      <c r="B9" s="108"/>
      <c r="C9" s="14">
        <f>C10+C11+C12</f>
        <v>2469.73</v>
      </c>
      <c r="D9" s="6">
        <f>D10+D11+D12</f>
        <v>83</v>
      </c>
      <c r="E9" s="7">
        <v>0</v>
      </c>
      <c r="F9" s="7">
        <v>0</v>
      </c>
      <c r="G9" s="7">
        <v>0</v>
      </c>
      <c r="H9" s="7">
        <v>3</v>
      </c>
      <c r="I9" s="7">
        <v>3</v>
      </c>
      <c r="J9" s="14">
        <v>0</v>
      </c>
      <c r="K9" s="14">
        <v>0</v>
      </c>
      <c r="L9" s="14">
        <v>0</v>
      </c>
      <c r="M9" s="14">
        <f>M10+M11+M12</f>
        <v>4634869.13</v>
      </c>
      <c r="N9" s="14">
        <f>J9+K9+L9+M9</f>
        <v>4634869.13</v>
      </c>
    </row>
    <row r="10" spans="1:14" s="8" customFormat="1" ht="15">
      <c r="A10" s="107" t="s">
        <v>99</v>
      </c>
      <c r="B10" s="108"/>
      <c r="C10" s="14">
        <f>'форма 1'!I10</f>
        <v>368</v>
      </c>
      <c r="D10" s="6">
        <f>'форма 1'!N10</f>
        <v>13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14">
        <v>0</v>
      </c>
      <c r="K10" s="14">
        <v>0</v>
      </c>
      <c r="L10" s="14">
        <v>0</v>
      </c>
      <c r="M10" s="14">
        <f>'форма 3'!D11</f>
        <v>2210177.43</v>
      </c>
      <c r="N10" s="14">
        <f>J10+K10+L10+M10</f>
        <v>2210177.43</v>
      </c>
    </row>
    <row r="11" spans="1:14" s="3" customFormat="1" ht="13.5" customHeight="1">
      <c r="A11" s="109" t="s">
        <v>100</v>
      </c>
      <c r="B11" s="110"/>
      <c r="C11" s="91">
        <f>'форма 1'!I12</f>
        <v>465.68</v>
      </c>
      <c r="D11" s="94">
        <f>'форма 1'!N12</f>
        <v>13</v>
      </c>
      <c r="E11" s="94">
        <v>0</v>
      </c>
      <c r="F11" s="94">
        <v>0</v>
      </c>
      <c r="G11" s="94">
        <v>0</v>
      </c>
      <c r="H11" s="94">
        <v>1</v>
      </c>
      <c r="I11" s="94">
        <v>1</v>
      </c>
      <c r="J11" s="91">
        <v>0</v>
      </c>
      <c r="K11" s="91">
        <v>0</v>
      </c>
      <c r="L11" s="91">
        <v>0</v>
      </c>
      <c r="M11" s="91">
        <f>'форма 3'!D13</f>
        <v>2099424.65</v>
      </c>
      <c r="N11" s="14">
        <f>J11+K11+L11+M11</f>
        <v>2099424.65</v>
      </c>
    </row>
    <row r="12" spans="1:14" s="3" customFormat="1" ht="13.5" customHeight="1">
      <c r="A12" s="80" t="s">
        <v>37</v>
      </c>
      <c r="B12" s="81" t="s">
        <v>105</v>
      </c>
      <c r="C12" s="91">
        <f>'форма 1'!I14</f>
        <v>1636.05</v>
      </c>
      <c r="D12" s="94">
        <f>'форма 1'!N14</f>
        <v>57</v>
      </c>
      <c r="E12" s="94">
        <v>0</v>
      </c>
      <c r="F12" s="94">
        <v>0</v>
      </c>
      <c r="G12" s="94">
        <v>0</v>
      </c>
      <c r="H12" s="94">
        <v>1</v>
      </c>
      <c r="I12" s="94">
        <v>1</v>
      </c>
      <c r="J12" s="91">
        <v>0</v>
      </c>
      <c r="K12" s="91">
        <v>0</v>
      </c>
      <c r="L12" s="91">
        <v>0</v>
      </c>
      <c r="M12" s="91">
        <f>'форма 3'!D14</f>
        <v>325267.05</v>
      </c>
      <c r="N12" s="165">
        <f>J12+K12+L12+M12</f>
        <v>325267.05</v>
      </c>
    </row>
  </sheetData>
  <sheetProtection/>
  <autoFilter ref="A7:N11"/>
  <mergeCells count="22">
    <mergeCell ref="D4:D6"/>
    <mergeCell ref="E4:I4"/>
    <mergeCell ref="J4:N4"/>
    <mergeCell ref="K5:K6"/>
    <mergeCell ref="E5:E6"/>
    <mergeCell ref="F5:F6"/>
    <mergeCell ref="J1:N1"/>
    <mergeCell ref="H5:H6"/>
    <mergeCell ref="L5:L6"/>
    <mergeCell ref="M5:M6"/>
    <mergeCell ref="I5:I6"/>
    <mergeCell ref="J5:J6"/>
    <mergeCell ref="A9:B9"/>
    <mergeCell ref="A10:B10"/>
    <mergeCell ref="A11:B11"/>
    <mergeCell ref="A2:N2"/>
    <mergeCell ref="A3:N3"/>
    <mergeCell ref="C4:C6"/>
    <mergeCell ref="G5:G6"/>
    <mergeCell ref="N5:N6"/>
    <mergeCell ref="A4:A7"/>
    <mergeCell ref="B4:B7"/>
  </mergeCells>
  <printOptions horizontalCentered="1"/>
  <pageMargins left="0.1968503937007874" right="0.1968503937007874" top="0.7874015748031497" bottom="0.3937007874015748" header="0.31496062992125984" footer="0.31496062992125984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M36"/>
  <sheetViews>
    <sheetView zoomScale="84" zoomScaleNormal="84" zoomScaleSheetLayoutView="90" zoomScalePageLayoutView="0" workbookViewId="0" topLeftCell="A1">
      <pane xSplit="4" ySplit="8" topLeftCell="K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14" sqref="D14:U15"/>
    </sheetView>
  </sheetViews>
  <sheetFormatPr defaultColWidth="9.140625" defaultRowHeight="15" outlineLevelRow="1"/>
  <cols>
    <col min="1" max="1" width="5.28125" style="50" customWidth="1"/>
    <col min="2" max="2" width="37.57421875" style="52" customWidth="1"/>
    <col min="3" max="3" width="13.8515625" style="50" hidden="1" customWidth="1"/>
    <col min="4" max="4" width="17.57421875" style="52" customWidth="1"/>
    <col min="5" max="5" width="12.57421875" style="52" customWidth="1"/>
    <col min="6" max="6" width="2.57421875" style="52" hidden="1" customWidth="1"/>
    <col min="7" max="7" width="13.7109375" style="52" customWidth="1"/>
    <col min="8" max="8" width="2.57421875" style="67" hidden="1" customWidth="1"/>
    <col min="9" max="9" width="12.8515625" style="52" customWidth="1"/>
    <col min="10" max="10" width="2.57421875" style="52" hidden="1" customWidth="1"/>
    <col min="11" max="11" width="12.57421875" style="52" customWidth="1"/>
    <col min="12" max="12" width="2.57421875" style="67" hidden="1" customWidth="1"/>
    <col min="13" max="13" width="12.57421875" style="52" customWidth="1"/>
    <col min="14" max="14" width="2.57421875" style="67" hidden="1" customWidth="1"/>
    <col min="15" max="15" width="12.57421875" style="52" customWidth="1"/>
    <col min="16" max="16" width="2.57421875" style="67" hidden="1" customWidth="1"/>
    <col min="17" max="17" width="6.57421875" style="52" customWidth="1"/>
    <col min="18" max="18" width="14.7109375" style="52" customWidth="1"/>
    <col min="19" max="19" width="2.57421875" style="67" hidden="1" customWidth="1"/>
    <col min="20" max="20" width="10.57421875" style="52" customWidth="1"/>
    <col min="21" max="21" width="15.421875" style="52" customWidth="1"/>
    <col min="22" max="22" width="3.57421875" style="67" hidden="1" customWidth="1"/>
    <col min="23" max="23" width="6.57421875" style="52" customWidth="1"/>
    <col min="24" max="25" width="8.57421875" style="52" customWidth="1"/>
    <col min="26" max="26" width="12.57421875" style="52" customWidth="1"/>
    <col min="27" max="27" width="2.57421875" style="67" hidden="1" customWidth="1"/>
    <col min="28" max="28" width="9.00390625" style="52" customWidth="1"/>
    <col min="29" max="29" width="12.00390625" style="52" customWidth="1"/>
    <col min="30" max="30" width="2.57421875" style="67" hidden="1" customWidth="1"/>
    <col min="31" max="31" width="8.00390625" style="67" customWidth="1"/>
    <col min="32" max="32" width="13.57421875" style="52" customWidth="1"/>
    <col min="33" max="33" width="2.57421875" style="67" hidden="1" customWidth="1"/>
    <col min="34" max="34" width="9.7109375" style="67" customWidth="1"/>
    <col min="35" max="35" width="15.57421875" style="52" customWidth="1"/>
    <col min="36" max="36" width="2.57421875" style="67" hidden="1" customWidth="1"/>
    <col min="37" max="37" width="8.57421875" style="52" customWidth="1"/>
    <col min="38" max="38" width="36.7109375" style="52" customWidth="1"/>
    <col min="39" max="39" width="5.00390625" style="67" hidden="1" customWidth="1"/>
    <col min="40" max="133" width="9.140625" style="52" customWidth="1"/>
    <col min="134" max="134" width="3.57421875" style="52" customWidth="1"/>
    <col min="135" max="135" width="14.28125" style="52" customWidth="1"/>
    <col min="136" max="152" width="9.28125" style="52" customWidth="1"/>
    <col min="153" max="16384" width="9.140625" style="52" customWidth="1"/>
  </cols>
  <sheetData>
    <row r="1" spans="1:39" ht="21.75" customHeight="1">
      <c r="A1" s="127" t="s">
        <v>117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51"/>
    </row>
    <row r="2" spans="1:39" s="54" customFormat="1" ht="34.5" customHeight="1">
      <c r="A2" s="142" t="s">
        <v>95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53"/>
    </row>
    <row r="3" spans="1:39" ht="15.7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55"/>
    </row>
    <row r="4" spans="1:39" s="3" customFormat="1" ht="36.75" customHeight="1">
      <c r="A4" s="152" t="s">
        <v>25</v>
      </c>
      <c r="B4" s="152" t="s">
        <v>1</v>
      </c>
      <c r="C4" s="56"/>
      <c r="D4" s="144" t="s">
        <v>26</v>
      </c>
      <c r="E4" s="146" t="s">
        <v>52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8"/>
      <c r="AE4" s="128" t="s">
        <v>51</v>
      </c>
      <c r="AF4" s="129"/>
      <c r="AG4" s="129"/>
      <c r="AH4" s="129"/>
      <c r="AI4" s="129"/>
      <c r="AJ4" s="129"/>
      <c r="AK4" s="129"/>
      <c r="AL4" s="130"/>
      <c r="AM4" s="75"/>
    </row>
    <row r="5" spans="1:39" s="3" customFormat="1" ht="60.75" customHeight="1">
      <c r="A5" s="153"/>
      <c r="B5" s="153"/>
      <c r="C5" s="57"/>
      <c r="D5" s="145"/>
      <c r="E5" s="133" t="s">
        <v>27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34"/>
      <c r="Q5" s="135" t="s">
        <v>61</v>
      </c>
      <c r="R5" s="136"/>
      <c r="S5" s="137"/>
      <c r="T5" s="135" t="s">
        <v>28</v>
      </c>
      <c r="U5" s="136"/>
      <c r="V5" s="137"/>
      <c r="W5" s="135" t="s">
        <v>62</v>
      </c>
      <c r="X5" s="137"/>
      <c r="Y5" s="135" t="s">
        <v>29</v>
      </c>
      <c r="Z5" s="136"/>
      <c r="AA5" s="137"/>
      <c r="AB5" s="135" t="s">
        <v>30</v>
      </c>
      <c r="AC5" s="136"/>
      <c r="AD5" s="137"/>
      <c r="AE5" s="149" t="s">
        <v>31</v>
      </c>
      <c r="AF5" s="149"/>
      <c r="AG5" s="149"/>
      <c r="AH5" s="149" t="s">
        <v>32</v>
      </c>
      <c r="AI5" s="149"/>
      <c r="AJ5" s="149"/>
      <c r="AK5" s="149" t="s">
        <v>33</v>
      </c>
      <c r="AL5" s="131" t="s">
        <v>63</v>
      </c>
      <c r="AM5" s="76"/>
    </row>
    <row r="6" spans="1:39" s="3" customFormat="1" ht="60.75" customHeight="1">
      <c r="A6" s="153"/>
      <c r="B6" s="153"/>
      <c r="C6" s="57"/>
      <c r="D6" s="145"/>
      <c r="E6" s="133" t="s">
        <v>64</v>
      </c>
      <c r="F6" s="134"/>
      <c r="G6" s="133" t="s">
        <v>65</v>
      </c>
      <c r="H6" s="134"/>
      <c r="I6" s="133" t="s">
        <v>66</v>
      </c>
      <c r="J6" s="134"/>
      <c r="K6" s="133" t="s">
        <v>67</v>
      </c>
      <c r="L6" s="134"/>
      <c r="M6" s="133" t="s">
        <v>68</v>
      </c>
      <c r="N6" s="134"/>
      <c r="O6" s="133" t="s">
        <v>69</v>
      </c>
      <c r="P6" s="134"/>
      <c r="Q6" s="138"/>
      <c r="R6" s="139"/>
      <c r="S6" s="140"/>
      <c r="T6" s="138"/>
      <c r="U6" s="139"/>
      <c r="V6" s="140"/>
      <c r="W6" s="138"/>
      <c r="X6" s="140"/>
      <c r="Y6" s="138"/>
      <c r="Z6" s="139"/>
      <c r="AA6" s="140"/>
      <c r="AB6" s="138"/>
      <c r="AC6" s="139"/>
      <c r="AD6" s="140"/>
      <c r="AE6" s="149"/>
      <c r="AF6" s="149"/>
      <c r="AG6" s="149"/>
      <c r="AH6" s="149"/>
      <c r="AI6" s="149"/>
      <c r="AJ6" s="149"/>
      <c r="AK6" s="149"/>
      <c r="AL6" s="132"/>
      <c r="AM6" s="76"/>
    </row>
    <row r="7" spans="1:39" s="3" customFormat="1" ht="15">
      <c r="A7" s="58"/>
      <c r="B7" s="58"/>
      <c r="C7" s="59"/>
      <c r="D7" s="60" t="s">
        <v>15</v>
      </c>
      <c r="E7" s="133" t="s">
        <v>15</v>
      </c>
      <c r="F7" s="134"/>
      <c r="G7" s="133" t="s">
        <v>15</v>
      </c>
      <c r="H7" s="134"/>
      <c r="I7" s="133" t="s">
        <v>15</v>
      </c>
      <c r="J7" s="134"/>
      <c r="K7" s="133" t="s">
        <v>15</v>
      </c>
      <c r="L7" s="134"/>
      <c r="M7" s="133" t="s">
        <v>15</v>
      </c>
      <c r="N7" s="134"/>
      <c r="O7" s="133" t="s">
        <v>15</v>
      </c>
      <c r="P7" s="134"/>
      <c r="Q7" s="60" t="s">
        <v>34</v>
      </c>
      <c r="R7" s="133" t="s">
        <v>15</v>
      </c>
      <c r="S7" s="134"/>
      <c r="T7" s="60" t="s">
        <v>13</v>
      </c>
      <c r="U7" s="133" t="s">
        <v>35</v>
      </c>
      <c r="V7" s="134"/>
      <c r="W7" s="60" t="s">
        <v>13</v>
      </c>
      <c r="X7" s="60" t="s">
        <v>15</v>
      </c>
      <c r="Y7" s="60" t="s">
        <v>13</v>
      </c>
      <c r="Z7" s="133" t="s">
        <v>15</v>
      </c>
      <c r="AA7" s="134"/>
      <c r="AB7" s="60" t="s">
        <v>36</v>
      </c>
      <c r="AC7" s="133" t="s">
        <v>15</v>
      </c>
      <c r="AD7" s="134"/>
      <c r="AE7" s="60" t="s">
        <v>13</v>
      </c>
      <c r="AF7" s="150" t="s">
        <v>15</v>
      </c>
      <c r="AG7" s="150"/>
      <c r="AH7" s="60" t="s">
        <v>13</v>
      </c>
      <c r="AI7" s="150" t="s">
        <v>15</v>
      </c>
      <c r="AJ7" s="150"/>
      <c r="AK7" s="60" t="s">
        <v>15</v>
      </c>
      <c r="AL7" s="60" t="s">
        <v>15</v>
      </c>
      <c r="AM7" s="77"/>
    </row>
    <row r="8" spans="1:39" s="3" customFormat="1" ht="15">
      <c r="A8" s="4">
        <v>1</v>
      </c>
      <c r="B8" s="4">
        <v>2</v>
      </c>
      <c r="C8" s="4"/>
      <c r="D8" s="4">
        <v>3</v>
      </c>
      <c r="E8" s="61">
        <v>4</v>
      </c>
      <c r="F8" s="62"/>
      <c r="G8" s="61">
        <v>5</v>
      </c>
      <c r="H8" s="62"/>
      <c r="I8" s="61">
        <v>6</v>
      </c>
      <c r="J8" s="62"/>
      <c r="K8" s="61">
        <v>7</v>
      </c>
      <c r="L8" s="63"/>
      <c r="M8" s="61">
        <v>8</v>
      </c>
      <c r="N8" s="63"/>
      <c r="O8" s="61">
        <v>9</v>
      </c>
      <c r="P8" s="63"/>
      <c r="Q8" s="4">
        <v>10</v>
      </c>
      <c r="R8" s="61">
        <v>11</v>
      </c>
      <c r="S8" s="63"/>
      <c r="T8" s="4">
        <v>12</v>
      </c>
      <c r="U8" s="61">
        <v>13</v>
      </c>
      <c r="V8" s="62"/>
      <c r="W8" s="4">
        <v>14</v>
      </c>
      <c r="X8" s="4">
        <v>15</v>
      </c>
      <c r="Y8" s="4">
        <v>16</v>
      </c>
      <c r="Z8" s="61">
        <v>17</v>
      </c>
      <c r="AA8" s="62"/>
      <c r="AB8" s="4">
        <v>18</v>
      </c>
      <c r="AC8" s="61">
        <v>19</v>
      </c>
      <c r="AD8" s="62"/>
      <c r="AE8" s="4">
        <v>20</v>
      </c>
      <c r="AF8" s="4">
        <v>21</v>
      </c>
      <c r="AG8" s="73"/>
      <c r="AH8" s="4">
        <v>22</v>
      </c>
      <c r="AI8" s="4">
        <v>23</v>
      </c>
      <c r="AJ8" s="73"/>
      <c r="AK8" s="4">
        <v>24</v>
      </c>
      <c r="AL8" s="4">
        <v>25</v>
      </c>
      <c r="AM8" s="73"/>
    </row>
    <row r="9" spans="1:39" s="3" customFormat="1" ht="15">
      <c r="A9" s="151" t="s">
        <v>24</v>
      </c>
      <c r="B9" s="151"/>
      <c r="C9" s="24"/>
      <c r="D9" s="5">
        <f aca="true" t="shared" si="0" ref="D9:AL9">D10+D12+D14</f>
        <v>4634869.13</v>
      </c>
      <c r="E9" s="5">
        <f t="shared" si="0"/>
        <v>0</v>
      </c>
      <c r="F9" s="5" t="e">
        <f t="shared" si="0"/>
        <v>#VALUE!</v>
      </c>
      <c r="G9" s="5">
        <f t="shared" si="0"/>
        <v>0</v>
      </c>
      <c r="H9" s="5" t="e">
        <f t="shared" si="0"/>
        <v>#VALUE!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 t="e">
        <f t="shared" si="0"/>
        <v>#VALUE!</v>
      </c>
      <c r="M9" s="5">
        <f t="shared" si="0"/>
        <v>0</v>
      </c>
      <c r="N9" s="5" t="e">
        <f t="shared" si="0"/>
        <v>#VALUE!</v>
      </c>
      <c r="O9" s="5">
        <f t="shared" si="0"/>
        <v>0</v>
      </c>
      <c r="P9" s="5" t="e">
        <f t="shared" si="0"/>
        <v>#VALUE!</v>
      </c>
      <c r="Q9" s="90">
        <f t="shared" si="0"/>
        <v>0</v>
      </c>
      <c r="R9" s="5">
        <f t="shared" si="0"/>
        <v>0</v>
      </c>
      <c r="S9" s="5" t="e">
        <f t="shared" si="0"/>
        <v>#VALUE!</v>
      </c>
      <c r="T9" s="5">
        <f t="shared" si="0"/>
        <v>1291.52</v>
      </c>
      <c r="U9" s="5">
        <f t="shared" si="0"/>
        <v>4634869.13</v>
      </c>
      <c r="V9" s="5">
        <f t="shared" si="0"/>
        <v>0</v>
      </c>
      <c r="W9" s="5">
        <f t="shared" si="0"/>
        <v>0</v>
      </c>
      <c r="X9" s="5">
        <f t="shared" si="0"/>
        <v>0</v>
      </c>
      <c r="Y9" s="5">
        <f t="shared" si="0"/>
        <v>0</v>
      </c>
      <c r="Z9" s="5">
        <f t="shared" si="0"/>
        <v>0</v>
      </c>
      <c r="AA9" s="5" t="e">
        <f t="shared" si="0"/>
        <v>#VALUE!</v>
      </c>
      <c r="AB9" s="5">
        <f t="shared" si="0"/>
        <v>0</v>
      </c>
      <c r="AC9" s="5">
        <f t="shared" si="0"/>
        <v>0</v>
      </c>
      <c r="AD9" s="5" t="e">
        <f t="shared" si="0"/>
        <v>#VALUE!</v>
      </c>
      <c r="AE9" s="5">
        <f t="shared" si="0"/>
        <v>0</v>
      </c>
      <c r="AF9" s="5">
        <f t="shared" si="0"/>
        <v>0</v>
      </c>
      <c r="AG9" s="5" t="e">
        <f t="shared" si="0"/>
        <v>#VALUE!</v>
      </c>
      <c r="AH9" s="5">
        <f t="shared" si="0"/>
        <v>0</v>
      </c>
      <c r="AI9" s="5">
        <f t="shared" si="0"/>
        <v>0</v>
      </c>
      <c r="AJ9" s="5" t="e">
        <f t="shared" si="0"/>
        <v>#VALUE!</v>
      </c>
      <c r="AK9" s="5">
        <f t="shared" si="0"/>
        <v>0</v>
      </c>
      <c r="AL9" s="5">
        <f t="shared" si="0"/>
        <v>0</v>
      </c>
      <c r="AM9" s="1"/>
    </row>
    <row r="10" spans="1:39" s="3" customFormat="1" ht="15">
      <c r="A10" s="103" t="s">
        <v>99</v>
      </c>
      <c r="B10" s="104"/>
      <c r="C10" s="24"/>
      <c r="D10" s="5">
        <f>D11</f>
        <v>2210177.43</v>
      </c>
      <c r="E10" s="18">
        <f aca="true" t="shared" si="1" ref="E10:AM10">E11</f>
        <v>0</v>
      </c>
      <c r="F10" s="5" t="str">
        <f t="shared" si="1"/>
        <v> </v>
      </c>
      <c r="G10" s="18">
        <f t="shared" si="1"/>
        <v>0</v>
      </c>
      <c r="H10" s="5" t="str">
        <f t="shared" si="1"/>
        <v> </v>
      </c>
      <c r="I10" s="18">
        <f t="shared" si="1"/>
        <v>0</v>
      </c>
      <c r="J10" s="5"/>
      <c r="K10" s="18">
        <f t="shared" si="1"/>
        <v>0</v>
      </c>
      <c r="L10" s="5" t="str">
        <f t="shared" si="1"/>
        <v> </v>
      </c>
      <c r="M10" s="18">
        <f t="shared" si="1"/>
        <v>0</v>
      </c>
      <c r="N10" s="5" t="str">
        <f t="shared" si="1"/>
        <v> </v>
      </c>
      <c r="O10" s="18">
        <f t="shared" si="1"/>
        <v>0</v>
      </c>
      <c r="P10" s="5" t="str">
        <f t="shared" si="1"/>
        <v> </v>
      </c>
      <c r="Q10" s="64">
        <f t="shared" si="1"/>
        <v>0</v>
      </c>
      <c r="R10" s="18">
        <f t="shared" si="1"/>
        <v>0</v>
      </c>
      <c r="S10" s="5" t="str">
        <f t="shared" si="1"/>
        <v> </v>
      </c>
      <c r="T10" s="1">
        <f t="shared" si="1"/>
        <v>270</v>
      </c>
      <c r="U10" s="18">
        <f t="shared" si="1"/>
        <v>2210177.43</v>
      </c>
      <c r="V10" s="5"/>
      <c r="W10" s="1">
        <f t="shared" si="1"/>
        <v>0</v>
      </c>
      <c r="X10" s="1">
        <f t="shared" si="1"/>
        <v>0</v>
      </c>
      <c r="Y10" s="17">
        <f t="shared" si="1"/>
        <v>0</v>
      </c>
      <c r="Z10" s="18">
        <f t="shared" si="1"/>
        <v>0</v>
      </c>
      <c r="AA10" s="5" t="str">
        <f t="shared" si="1"/>
        <v> </v>
      </c>
      <c r="AB10" s="1">
        <f t="shared" si="1"/>
        <v>0</v>
      </c>
      <c r="AC10" s="18">
        <f t="shared" si="1"/>
        <v>0</v>
      </c>
      <c r="AD10" s="5" t="str">
        <f t="shared" si="1"/>
        <v> </v>
      </c>
      <c r="AE10" s="1">
        <f t="shared" si="1"/>
        <v>0</v>
      </c>
      <c r="AF10" s="1">
        <f t="shared" si="1"/>
        <v>0</v>
      </c>
      <c r="AG10" s="1" t="str">
        <f t="shared" si="1"/>
        <v> </v>
      </c>
      <c r="AH10" s="1">
        <f t="shared" si="1"/>
        <v>0</v>
      </c>
      <c r="AI10" s="1">
        <f t="shared" si="1"/>
        <v>0</v>
      </c>
      <c r="AJ10" s="74" t="str">
        <f t="shared" si="1"/>
        <v> </v>
      </c>
      <c r="AK10" s="1">
        <f t="shared" si="1"/>
        <v>0</v>
      </c>
      <c r="AL10" s="1">
        <f t="shared" si="1"/>
        <v>0</v>
      </c>
      <c r="AM10" s="1" t="str">
        <f t="shared" si="1"/>
        <v> </v>
      </c>
    </row>
    <row r="11" spans="1:39" s="3" customFormat="1" ht="15" outlineLevel="1">
      <c r="A11" s="21">
        <v>1</v>
      </c>
      <c r="B11" s="2" t="s">
        <v>49</v>
      </c>
      <c r="C11" s="46" t="s">
        <v>82</v>
      </c>
      <c r="D11" s="5">
        <f>E11+G11+I11+K11+M11+O11+R11+U11+X11+Z11+AC11+AF11+AI11+AK11+AL11</f>
        <v>2210177.43</v>
      </c>
      <c r="E11" s="18">
        <v>0</v>
      </c>
      <c r="F11" s="5" t="s">
        <v>37</v>
      </c>
      <c r="G11" s="18">
        <v>0</v>
      </c>
      <c r="H11" s="5" t="s">
        <v>37</v>
      </c>
      <c r="I11" s="18">
        <v>0</v>
      </c>
      <c r="J11" s="5"/>
      <c r="K11" s="18">
        <v>0</v>
      </c>
      <c r="L11" s="5" t="s">
        <v>37</v>
      </c>
      <c r="M11" s="18">
        <v>0</v>
      </c>
      <c r="N11" s="5" t="s">
        <v>37</v>
      </c>
      <c r="O11" s="18">
        <v>0</v>
      </c>
      <c r="P11" s="5" t="s">
        <v>37</v>
      </c>
      <c r="Q11" s="64">
        <v>0</v>
      </c>
      <c r="R11" s="18">
        <v>0</v>
      </c>
      <c r="S11" s="5" t="s">
        <v>37</v>
      </c>
      <c r="T11" s="1">
        <v>270</v>
      </c>
      <c r="U11" s="18">
        <f>'Форма 4'!F9</f>
        <v>2210177.43</v>
      </c>
      <c r="V11" s="5"/>
      <c r="W11" s="1">
        <v>0</v>
      </c>
      <c r="X11" s="1">
        <v>0</v>
      </c>
      <c r="Y11" s="17">
        <v>0</v>
      </c>
      <c r="Z11" s="18">
        <v>0</v>
      </c>
      <c r="AA11" s="5" t="s">
        <v>37</v>
      </c>
      <c r="AB11" s="1">
        <v>0</v>
      </c>
      <c r="AC11" s="18">
        <v>0</v>
      </c>
      <c r="AD11" s="5" t="s">
        <v>37</v>
      </c>
      <c r="AE11" s="1">
        <v>0</v>
      </c>
      <c r="AF11" s="1">
        <v>0</v>
      </c>
      <c r="AG11" s="1" t="s">
        <v>37</v>
      </c>
      <c r="AH11" s="1">
        <v>0</v>
      </c>
      <c r="AI11" s="1">
        <v>0</v>
      </c>
      <c r="AJ11" s="74" t="s">
        <v>37</v>
      </c>
      <c r="AK11" s="1">
        <v>0</v>
      </c>
      <c r="AL11" s="1">
        <v>0</v>
      </c>
      <c r="AM11" s="1" t="s">
        <v>37</v>
      </c>
    </row>
    <row r="12" spans="1:39" s="3" customFormat="1" ht="15" outlineLevel="1">
      <c r="A12" s="105" t="s">
        <v>100</v>
      </c>
      <c r="B12" s="106"/>
      <c r="C12" s="65"/>
      <c r="D12" s="5">
        <f>D13</f>
        <v>2099424.65</v>
      </c>
      <c r="E12" s="5">
        <f aca="true" t="shared" si="2" ref="E12:AL12">E13</f>
        <v>0</v>
      </c>
      <c r="F12" s="5" t="str">
        <f t="shared" si="2"/>
        <v> </v>
      </c>
      <c r="G12" s="5">
        <f t="shared" si="2"/>
        <v>0</v>
      </c>
      <c r="H12" s="5" t="str">
        <f t="shared" si="2"/>
        <v> </v>
      </c>
      <c r="I12" s="5">
        <f t="shared" si="2"/>
        <v>0</v>
      </c>
      <c r="J12" s="5">
        <f t="shared" si="2"/>
        <v>0</v>
      </c>
      <c r="K12" s="5">
        <f t="shared" si="2"/>
        <v>0</v>
      </c>
      <c r="L12" s="5" t="str">
        <f t="shared" si="2"/>
        <v> </v>
      </c>
      <c r="M12" s="5">
        <f t="shared" si="2"/>
        <v>0</v>
      </c>
      <c r="N12" s="5" t="str">
        <f t="shared" si="2"/>
        <v> </v>
      </c>
      <c r="O12" s="5">
        <f t="shared" si="2"/>
        <v>0</v>
      </c>
      <c r="P12" s="5" t="str">
        <f t="shared" si="2"/>
        <v> </v>
      </c>
      <c r="Q12" s="90">
        <f t="shared" si="2"/>
        <v>0</v>
      </c>
      <c r="R12" s="5">
        <f t="shared" si="2"/>
        <v>0</v>
      </c>
      <c r="S12" s="5" t="str">
        <f t="shared" si="2"/>
        <v> </v>
      </c>
      <c r="T12" s="5">
        <f t="shared" si="2"/>
        <v>270</v>
      </c>
      <c r="U12" s="5">
        <f t="shared" si="2"/>
        <v>2099424.65</v>
      </c>
      <c r="V12" s="5">
        <f t="shared" si="2"/>
        <v>0</v>
      </c>
      <c r="W12" s="5">
        <f t="shared" si="2"/>
        <v>0</v>
      </c>
      <c r="X12" s="5">
        <f t="shared" si="2"/>
        <v>0</v>
      </c>
      <c r="Y12" s="5">
        <f t="shared" si="2"/>
        <v>0</v>
      </c>
      <c r="Z12" s="5">
        <f t="shared" si="2"/>
        <v>0</v>
      </c>
      <c r="AA12" s="5" t="str">
        <f t="shared" si="2"/>
        <v> </v>
      </c>
      <c r="AB12" s="5">
        <f t="shared" si="2"/>
        <v>0</v>
      </c>
      <c r="AC12" s="5">
        <f t="shared" si="2"/>
        <v>0</v>
      </c>
      <c r="AD12" s="5" t="str">
        <f t="shared" si="2"/>
        <v> </v>
      </c>
      <c r="AE12" s="5">
        <f t="shared" si="2"/>
        <v>0</v>
      </c>
      <c r="AF12" s="5">
        <f t="shared" si="2"/>
        <v>0</v>
      </c>
      <c r="AG12" s="5" t="str">
        <f t="shared" si="2"/>
        <v> </v>
      </c>
      <c r="AH12" s="5">
        <f t="shared" si="2"/>
        <v>0</v>
      </c>
      <c r="AI12" s="5">
        <f t="shared" si="2"/>
        <v>0</v>
      </c>
      <c r="AJ12" s="5" t="str">
        <f t="shared" si="2"/>
        <v> </v>
      </c>
      <c r="AK12" s="5">
        <f t="shared" si="2"/>
        <v>0</v>
      </c>
      <c r="AL12" s="5">
        <f t="shared" si="2"/>
        <v>0</v>
      </c>
      <c r="AM12" s="5" t="e">
        <f>AM13+#REF!</f>
        <v>#VALUE!</v>
      </c>
    </row>
    <row r="13" spans="1:39" s="3" customFormat="1" ht="15" outlineLevel="1">
      <c r="A13" s="21">
        <v>1</v>
      </c>
      <c r="B13" s="2" t="s">
        <v>50</v>
      </c>
      <c r="C13" s="65" t="s">
        <v>82</v>
      </c>
      <c r="D13" s="5">
        <f>E13+G13+I13+K13+M13+O13+R13+U13+X13+Z13+AC13+AF13+AI13+AK13+AL13</f>
        <v>2099424.65</v>
      </c>
      <c r="E13" s="18">
        <v>0</v>
      </c>
      <c r="F13" s="5" t="s">
        <v>37</v>
      </c>
      <c r="G13" s="18">
        <v>0</v>
      </c>
      <c r="H13" s="5" t="s">
        <v>37</v>
      </c>
      <c r="I13" s="18">
        <v>0</v>
      </c>
      <c r="J13" s="5"/>
      <c r="K13" s="18">
        <v>0</v>
      </c>
      <c r="L13" s="5" t="s">
        <v>37</v>
      </c>
      <c r="M13" s="18">
        <v>0</v>
      </c>
      <c r="N13" s="5" t="s">
        <v>37</v>
      </c>
      <c r="O13" s="18">
        <v>0</v>
      </c>
      <c r="P13" s="5" t="s">
        <v>37</v>
      </c>
      <c r="Q13" s="64">
        <v>0</v>
      </c>
      <c r="R13" s="18">
        <v>0</v>
      </c>
      <c r="S13" s="5" t="s">
        <v>37</v>
      </c>
      <c r="T13" s="1">
        <v>270</v>
      </c>
      <c r="U13" s="18">
        <f>'Форма 4'!F13</f>
        <v>2099424.65</v>
      </c>
      <c r="V13" s="5"/>
      <c r="W13" s="1">
        <v>0</v>
      </c>
      <c r="X13" s="1">
        <v>0</v>
      </c>
      <c r="Y13" s="17">
        <v>0</v>
      </c>
      <c r="Z13" s="18">
        <v>0</v>
      </c>
      <c r="AA13" s="5" t="s">
        <v>37</v>
      </c>
      <c r="AB13" s="1">
        <v>0</v>
      </c>
      <c r="AC13" s="18">
        <v>0</v>
      </c>
      <c r="AD13" s="5" t="s">
        <v>37</v>
      </c>
      <c r="AE13" s="1">
        <v>0</v>
      </c>
      <c r="AF13" s="1">
        <v>0</v>
      </c>
      <c r="AG13" s="1" t="s">
        <v>37</v>
      </c>
      <c r="AH13" s="1">
        <v>0</v>
      </c>
      <c r="AI13" s="1">
        <v>0</v>
      </c>
      <c r="AJ13" s="74" t="s">
        <v>37</v>
      </c>
      <c r="AK13" s="1">
        <v>0</v>
      </c>
      <c r="AL13" s="1">
        <v>0</v>
      </c>
      <c r="AM13" s="1" t="s">
        <v>37</v>
      </c>
    </row>
    <row r="14" spans="1:39" s="3" customFormat="1" ht="15" outlineLevel="1">
      <c r="A14" s="79"/>
      <c r="B14" s="81" t="s">
        <v>106</v>
      </c>
      <c r="C14" s="65"/>
      <c r="D14" s="5">
        <f>D15</f>
        <v>325267.05</v>
      </c>
      <c r="E14" s="5">
        <f aca="true" t="shared" si="3" ref="E14:AL14">E15</f>
        <v>0</v>
      </c>
      <c r="F14" s="5" t="str">
        <f t="shared" si="3"/>
        <v> </v>
      </c>
      <c r="G14" s="5">
        <f t="shared" si="3"/>
        <v>0</v>
      </c>
      <c r="H14" s="5" t="str">
        <f t="shared" si="3"/>
        <v> 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5" t="str">
        <f t="shared" si="3"/>
        <v> </v>
      </c>
      <c r="M14" s="5">
        <f t="shared" si="3"/>
        <v>0</v>
      </c>
      <c r="N14" s="5" t="str">
        <f t="shared" si="3"/>
        <v> </v>
      </c>
      <c r="O14" s="5">
        <f t="shared" si="3"/>
        <v>0</v>
      </c>
      <c r="P14" s="5" t="str">
        <f t="shared" si="3"/>
        <v> </v>
      </c>
      <c r="Q14" s="90">
        <f t="shared" si="3"/>
        <v>0</v>
      </c>
      <c r="R14" s="5">
        <f t="shared" si="3"/>
        <v>0</v>
      </c>
      <c r="S14" s="5" t="str">
        <f t="shared" si="3"/>
        <v> </v>
      </c>
      <c r="T14" s="5">
        <f t="shared" si="3"/>
        <v>751.52</v>
      </c>
      <c r="U14" s="5">
        <f t="shared" si="3"/>
        <v>325267.05</v>
      </c>
      <c r="V14" s="5">
        <f t="shared" si="3"/>
        <v>0</v>
      </c>
      <c r="W14" s="5">
        <f t="shared" si="3"/>
        <v>0</v>
      </c>
      <c r="X14" s="5">
        <f t="shared" si="3"/>
        <v>0</v>
      </c>
      <c r="Y14" s="5">
        <f t="shared" si="3"/>
        <v>0</v>
      </c>
      <c r="Z14" s="5">
        <f t="shared" si="3"/>
        <v>0</v>
      </c>
      <c r="AA14" s="5" t="str">
        <f t="shared" si="3"/>
        <v> </v>
      </c>
      <c r="AB14" s="5">
        <f t="shared" si="3"/>
        <v>0</v>
      </c>
      <c r="AC14" s="5">
        <f t="shared" si="3"/>
        <v>0</v>
      </c>
      <c r="AD14" s="5" t="str">
        <f t="shared" si="3"/>
        <v> </v>
      </c>
      <c r="AE14" s="5">
        <f t="shared" si="3"/>
        <v>0</v>
      </c>
      <c r="AF14" s="5">
        <f t="shared" si="3"/>
        <v>0</v>
      </c>
      <c r="AG14" s="5" t="str">
        <f t="shared" si="3"/>
        <v> </v>
      </c>
      <c r="AH14" s="5">
        <f t="shared" si="3"/>
        <v>0</v>
      </c>
      <c r="AI14" s="5">
        <f t="shared" si="3"/>
        <v>0</v>
      </c>
      <c r="AJ14" s="5" t="str">
        <f t="shared" si="3"/>
        <v> </v>
      </c>
      <c r="AK14" s="5">
        <f t="shared" si="3"/>
        <v>0</v>
      </c>
      <c r="AL14" s="5">
        <f t="shared" si="3"/>
        <v>0</v>
      </c>
      <c r="AM14" s="1"/>
    </row>
    <row r="15" spans="1:39" s="3" customFormat="1" ht="15" outlineLevel="1">
      <c r="A15" s="21">
        <v>1</v>
      </c>
      <c r="B15" s="2" t="s">
        <v>110</v>
      </c>
      <c r="C15" s="93" t="s">
        <v>82</v>
      </c>
      <c r="D15" s="5">
        <f>E15+G15+I15+K15+M15+O15+R15+U15+X15+Z15+AC15+AF15+AI15+AK15+AL15</f>
        <v>325267.05</v>
      </c>
      <c r="E15" s="18">
        <v>0</v>
      </c>
      <c r="F15" s="5" t="s">
        <v>37</v>
      </c>
      <c r="G15" s="18">
        <v>0</v>
      </c>
      <c r="H15" s="5" t="s">
        <v>37</v>
      </c>
      <c r="I15" s="18">
        <v>0</v>
      </c>
      <c r="J15" s="5"/>
      <c r="K15" s="18">
        <v>0</v>
      </c>
      <c r="L15" s="5" t="s">
        <v>37</v>
      </c>
      <c r="M15" s="18">
        <v>0</v>
      </c>
      <c r="N15" s="5" t="s">
        <v>37</v>
      </c>
      <c r="O15" s="18">
        <v>0</v>
      </c>
      <c r="P15" s="5" t="s">
        <v>37</v>
      </c>
      <c r="Q15" s="64">
        <v>0</v>
      </c>
      <c r="R15" s="18">
        <v>0</v>
      </c>
      <c r="S15" s="5" t="s">
        <v>37</v>
      </c>
      <c r="T15" s="1">
        <v>751.52</v>
      </c>
      <c r="U15" s="18">
        <f>'Форма 4'!F17</f>
        <v>325267.05</v>
      </c>
      <c r="V15" s="5"/>
      <c r="W15" s="1">
        <v>0</v>
      </c>
      <c r="X15" s="1">
        <v>0</v>
      </c>
      <c r="Y15" s="17">
        <v>0</v>
      </c>
      <c r="Z15" s="18">
        <v>0</v>
      </c>
      <c r="AA15" s="5" t="s">
        <v>37</v>
      </c>
      <c r="AB15" s="1">
        <v>0</v>
      </c>
      <c r="AC15" s="18">
        <v>0</v>
      </c>
      <c r="AD15" s="5" t="s">
        <v>37</v>
      </c>
      <c r="AE15" s="1">
        <v>0</v>
      </c>
      <c r="AF15" s="1">
        <v>0</v>
      </c>
      <c r="AG15" s="1" t="s">
        <v>37</v>
      </c>
      <c r="AH15" s="1">
        <v>0</v>
      </c>
      <c r="AI15" s="1">
        <v>0</v>
      </c>
      <c r="AJ15" s="74" t="s">
        <v>37</v>
      </c>
      <c r="AK15" s="1">
        <v>0</v>
      </c>
      <c r="AL15" s="1">
        <v>0</v>
      </c>
      <c r="AM15" s="1" t="s">
        <v>37</v>
      </c>
    </row>
    <row r="31" ht="15.75">
      <c r="B31" s="66"/>
    </row>
    <row r="36" ht="15.75">
      <c r="C36" s="50" t="s">
        <v>37</v>
      </c>
    </row>
  </sheetData>
  <sheetProtection/>
  <autoFilter ref="A8:AM15"/>
  <mergeCells count="39">
    <mergeCell ref="A12:B12"/>
    <mergeCell ref="AF7:AG7"/>
    <mergeCell ref="AI7:AJ7"/>
    <mergeCell ref="A9:B9"/>
    <mergeCell ref="B4:B6"/>
    <mergeCell ref="A4:A6"/>
    <mergeCell ref="A10:B10"/>
    <mergeCell ref="I6:J6"/>
    <mergeCell ref="M6:N6"/>
    <mergeCell ref="R7:S7"/>
    <mergeCell ref="U7:V7"/>
    <mergeCell ref="Z7:AA7"/>
    <mergeCell ref="AC7:AD7"/>
    <mergeCell ref="E7:F7"/>
    <mergeCell ref="G7:H7"/>
    <mergeCell ref="I7:J7"/>
    <mergeCell ref="K7:L7"/>
    <mergeCell ref="M7:N7"/>
    <mergeCell ref="O7:P7"/>
    <mergeCell ref="Q5:S6"/>
    <mergeCell ref="A2:AL2"/>
    <mergeCell ref="A3:AL3"/>
    <mergeCell ref="D4:D6"/>
    <mergeCell ref="E4:AD4"/>
    <mergeCell ref="AK5:AK6"/>
    <mergeCell ref="E6:F6"/>
    <mergeCell ref="AE5:AG6"/>
    <mergeCell ref="AH5:AJ6"/>
    <mergeCell ref="W5:X6"/>
    <mergeCell ref="A1:AL1"/>
    <mergeCell ref="AE4:AL4"/>
    <mergeCell ref="AL5:AL6"/>
    <mergeCell ref="G6:H6"/>
    <mergeCell ref="O6:P6"/>
    <mergeCell ref="AB5:AD6"/>
    <mergeCell ref="K6:L6"/>
    <mergeCell ref="T5:V6"/>
    <mergeCell ref="Y5:AA6"/>
    <mergeCell ref="E5:P5"/>
  </mergeCells>
  <printOptions horizontalCentered="1"/>
  <pageMargins left="0.1968503937007874" right="0.1968503937007874" top="0.7874015748031497" bottom="0.3937007874015748" header="0.31496062992125984" footer="0.31496062992125984"/>
  <pageSetup fitToHeight="4" fitToWidth="1" horizontalDpi="600" verticalDpi="600" orientation="landscape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31"/>
  <sheetViews>
    <sheetView tabSelected="1" zoomScale="80" zoomScaleNormal="80" zoomScalePageLayoutView="0" workbookViewId="0" topLeftCell="A1">
      <selection activeCell="B17" sqref="B17:B19"/>
    </sheetView>
  </sheetViews>
  <sheetFormatPr defaultColWidth="9.140625" defaultRowHeight="15"/>
  <cols>
    <col min="1" max="1" width="9.140625" style="31" customWidth="1"/>
    <col min="2" max="2" width="35.140625" style="32" customWidth="1"/>
    <col min="3" max="3" width="12.7109375" style="31" bestFit="1" customWidth="1"/>
    <col min="4" max="4" width="40.7109375" style="31" customWidth="1"/>
    <col min="5" max="5" width="46.140625" style="31" customWidth="1"/>
    <col min="6" max="6" width="18.8515625" style="31" customWidth="1"/>
    <col min="7" max="8" width="16.140625" style="31" customWidth="1"/>
    <col min="9" max="9" width="10.00390625" style="31" bestFit="1" customWidth="1"/>
    <col min="10" max="16384" width="9.140625" style="31" customWidth="1"/>
  </cols>
  <sheetData>
    <row r="2" spans="1:8" ht="15">
      <c r="A2" s="154" t="s">
        <v>114</v>
      </c>
      <c r="B2" s="154"/>
      <c r="C2" s="154"/>
      <c r="D2" s="154"/>
      <c r="E2" s="154"/>
      <c r="F2" s="154"/>
      <c r="G2" s="154"/>
      <c r="H2" s="154"/>
    </row>
    <row r="3" spans="1:8" ht="46.5" customHeight="1">
      <c r="A3" s="156" t="s">
        <v>113</v>
      </c>
      <c r="B3" s="156"/>
      <c r="C3" s="156"/>
      <c r="D3" s="156"/>
      <c r="E3" s="156"/>
      <c r="F3" s="156"/>
      <c r="G3" s="156"/>
      <c r="H3" s="156"/>
    </row>
    <row r="4" spans="1:8" ht="42" customHeight="1">
      <c r="A4" s="157" t="s">
        <v>94</v>
      </c>
      <c r="B4" s="157"/>
      <c r="C4" s="157"/>
      <c r="D4" s="157"/>
      <c r="E4" s="157"/>
      <c r="F4" s="157"/>
      <c r="G4" s="157"/>
      <c r="H4" s="157"/>
    </row>
    <row r="5" spans="1:8" ht="78.75">
      <c r="A5" s="29" t="s">
        <v>60</v>
      </c>
      <c r="B5" s="30" t="s">
        <v>1</v>
      </c>
      <c r="C5" s="30" t="s">
        <v>54</v>
      </c>
      <c r="D5" s="30" t="s">
        <v>55</v>
      </c>
      <c r="E5" s="30" t="s">
        <v>56</v>
      </c>
      <c r="F5" s="30" t="s">
        <v>57</v>
      </c>
      <c r="G5" s="30" t="s">
        <v>58</v>
      </c>
      <c r="H5" s="30" t="s">
        <v>59</v>
      </c>
    </row>
    <row r="6" spans="1:8" ht="15.7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</row>
    <row r="7" spans="1:8" ht="15.75">
      <c r="A7" s="161" t="s">
        <v>80</v>
      </c>
      <c r="B7" s="161"/>
      <c r="C7" s="26">
        <f>C8+C12+C16</f>
        <v>2274.25</v>
      </c>
      <c r="D7" s="29"/>
      <c r="E7" s="27"/>
      <c r="F7" s="26">
        <f>F8+F12+F16</f>
        <v>4634869.13</v>
      </c>
      <c r="G7" s="26"/>
      <c r="H7" s="26"/>
    </row>
    <row r="8" spans="1:8" ht="15.75">
      <c r="A8" s="161" t="s">
        <v>99</v>
      </c>
      <c r="B8" s="161"/>
      <c r="C8" s="26">
        <f>C9</f>
        <v>362.1</v>
      </c>
      <c r="D8" s="29"/>
      <c r="E8" s="27"/>
      <c r="F8" s="26">
        <f>F9</f>
        <v>2210177.43</v>
      </c>
      <c r="G8" s="26"/>
      <c r="H8" s="26"/>
    </row>
    <row r="9" spans="1:8" ht="15.75">
      <c r="A9" s="162">
        <v>1</v>
      </c>
      <c r="B9" s="155" t="s">
        <v>109</v>
      </c>
      <c r="C9" s="160">
        <v>362.1</v>
      </c>
      <c r="D9" s="155" t="s">
        <v>78</v>
      </c>
      <c r="E9" s="27" t="s">
        <v>81</v>
      </c>
      <c r="F9" s="26">
        <f>F10+F11</f>
        <v>2210177.43</v>
      </c>
      <c r="G9" s="26">
        <f>G10+G11</f>
        <v>6103.78</v>
      </c>
      <c r="H9" s="26">
        <f>H10+H11</f>
        <v>7066</v>
      </c>
    </row>
    <row r="10" spans="1:8" ht="15.75">
      <c r="A10" s="162">
        <v>1144</v>
      </c>
      <c r="B10" s="155"/>
      <c r="C10" s="160"/>
      <c r="D10" s="155"/>
      <c r="E10" s="27" t="s">
        <v>53</v>
      </c>
      <c r="F10" s="26">
        <v>2163870.6</v>
      </c>
      <c r="G10" s="26">
        <f>F10/C9+0.01</f>
        <v>5975.9</v>
      </c>
      <c r="H10" s="26">
        <v>6918</v>
      </c>
    </row>
    <row r="11" spans="1:8" ht="15.75">
      <c r="A11" s="162">
        <v>1145</v>
      </c>
      <c r="B11" s="155"/>
      <c r="C11" s="160"/>
      <c r="D11" s="155"/>
      <c r="E11" s="27" t="s">
        <v>79</v>
      </c>
      <c r="F11" s="26">
        <f>F10*0.0214</f>
        <v>46306.83</v>
      </c>
      <c r="G11" s="26">
        <f>F11/C9</f>
        <v>127.88</v>
      </c>
      <c r="H11" s="26">
        <v>148</v>
      </c>
    </row>
    <row r="12" spans="1:8" ht="16.5" customHeight="1">
      <c r="A12" s="155" t="s">
        <v>100</v>
      </c>
      <c r="B12" s="155"/>
      <c r="C12" s="68">
        <f>C13</f>
        <v>370.6</v>
      </c>
      <c r="D12" s="29"/>
      <c r="E12" s="27"/>
      <c r="F12" s="26">
        <f>F13</f>
        <v>2099424.65</v>
      </c>
      <c r="G12" s="26"/>
      <c r="H12" s="26"/>
    </row>
    <row r="13" spans="1:8" ht="15.75">
      <c r="A13" s="155">
        <v>2</v>
      </c>
      <c r="B13" s="155" t="s">
        <v>108</v>
      </c>
      <c r="C13" s="160">
        <v>370.6</v>
      </c>
      <c r="D13" s="155" t="s">
        <v>78</v>
      </c>
      <c r="E13" s="27" t="s">
        <v>81</v>
      </c>
      <c r="F13" s="26">
        <f>F14+F15</f>
        <v>2099424.65</v>
      </c>
      <c r="G13" s="26">
        <f>G14+G15</f>
        <v>5664.93</v>
      </c>
      <c r="H13" s="26">
        <f>H14+H15</f>
        <v>7066</v>
      </c>
    </row>
    <row r="14" spans="1:8" ht="15.75">
      <c r="A14" s="155">
        <v>1146</v>
      </c>
      <c r="B14" s="155"/>
      <c r="C14" s="160"/>
      <c r="D14" s="155"/>
      <c r="E14" s="27" t="s">
        <v>53</v>
      </c>
      <c r="F14" s="26">
        <v>2055438.27</v>
      </c>
      <c r="G14" s="26">
        <f>F14/C13</f>
        <v>5546.24</v>
      </c>
      <c r="H14" s="26">
        <v>6918</v>
      </c>
    </row>
    <row r="15" spans="1:8" ht="15.75">
      <c r="A15" s="155">
        <v>1147</v>
      </c>
      <c r="B15" s="155"/>
      <c r="C15" s="160"/>
      <c r="D15" s="155"/>
      <c r="E15" s="27" t="s">
        <v>79</v>
      </c>
      <c r="F15" s="26">
        <f>F14*0.0214</f>
        <v>43986.38</v>
      </c>
      <c r="G15" s="26">
        <f>F15/C13</f>
        <v>118.69</v>
      </c>
      <c r="H15" s="26">
        <v>148</v>
      </c>
    </row>
    <row r="16" spans="1:8" ht="15.75">
      <c r="A16" s="158" t="s">
        <v>102</v>
      </c>
      <c r="B16" s="159"/>
      <c r="C16" s="96">
        <f>C17</f>
        <v>1541.55</v>
      </c>
      <c r="D16" s="95"/>
      <c r="E16" s="27"/>
      <c r="F16" s="26">
        <f>F17</f>
        <v>325267.05</v>
      </c>
      <c r="G16" s="26"/>
      <c r="H16" s="26"/>
    </row>
    <row r="17" spans="1:8" ht="15.75">
      <c r="A17" s="162">
        <v>3</v>
      </c>
      <c r="B17" s="155" t="s">
        <v>110</v>
      </c>
      <c r="C17" s="160">
        <v>1541.55</v>
      </c>
      <c r="D17" s="155" t="s">
        <v>78</v>
      </c>
      <c r="E17" s="27" t="s">
        <v>81</v>
      </c>
      <c r="F17" s="26">
        <f>F18+F19</f>
        <v>325267.05</v>
      </c>
      <c r="G17" s="26">
        <f>G18+G19</f>
        <v>211</v>
      </c>
      <c r="H17" s="26">
        <f>H18+H19</f>
        <v>211</v>
      </c>
    </row>
    <row r="18" spans="1:8" ht="15.75">
      <c r="A18" s="162">
        <v>1144</v>
      </c>
      <c r="B18" s="155"/>
      <c r="C18" s="160"/>
      <c r="D18" s="155"/>
      <c r="E18" s="27" t="s">
        <v>111</v>
      </c>
      <c r="F18" s="26">
        <f>H18*C17</f>
        <v>232774.05</v>
      </c>
      <c r="G18" s="26">
        <f>F18/C17</f>
        <v>151</v>
      </c>
      <c r="H18" s="26">
        <v>151</v>
      </c>
    </row>
    <row r="19" spans="1:8" ht="31.5">
      <c r="A19" s="162">
        <v>1145</v>
      </c>
      <c r="B19" s="155"/>
      <c r="C19" s="160"/>
      <c r="D19" s="155"/>
      <c r="E19" s="27" t="s">
        <v>112</v>
      </c>
      <c r="F19" s="26">
        <f>H19*C17</f>
        <v>92493</v>
      </c>
      <c r="G19" s="26">
        <f>F19/C17</f>
        <v>60</v>
      </c>
      <c r="H19" s="26">
        <v>60</v>
      </c>
    </row>
    <row r="20" spans="1:8" ht="15.75">
      <c r="A20" s="69"/>
      <c r="B20" s="69"/>
      <c r="C20" s="70"/>
      <c r="D20" s="69"/>
      <c r="E20" s="71"/>
      <c r="F20" s="72"/>
      <c r="G20" s="72"/>
      <c r="H20" s="72"/>
    </row>
    <row r="22" spans="1:37" s="3" customFormat="1" ht="36" customHeight="1">
      <c r="A22" s="164" t="s">
        <v>85</v>
      </c>
      <c r="B22" s="164"/>
      <c r="C22" s="164"/>
      <c r="D22" s="164"/>
      <c r="E22" s="164"/>
      <c r="F22" s="164"/>
      <c r="G22" s="164"/>
      <c r="H22" s="164"/>
      <c r="L22" s="39"/>
      <c r="N22" s="39"/>
      <c r="Q22" s="39"/>
      <c r="T22" s="39"/>
      <c r="Y22" s="39"/>
      <c r="AB22" s="39"/>
      <c r="AC22" s="39"/>
      <c r="AE22" s="39"/>
      <c r="AF22" s="39"/>
      <c r="AH22" s="39"/>
      <c r="AK22" s="39"/>
    </row>
    <row r="23" spans="1:37" s="3" customFormat="1" ht="15">
      <c r="A23" s="37"/>
      <c r="B23" s="37"/>
      <c r="C23" s="37"/>
      <c r="D23" s="37"/>
      <c r="E23" s="37"/>
      <c r="F23" s="37"/>
      <c r="G23" s="37"/>
      <c r="H23" s="37"/>
      <c r="L23" s="39"/>
      <c r="N23" s="39"/>
      <c r="Q23" s="39"/>
      <c r="T23" s="39"/>
      <c r="Y23" s="39"/>
      <c r="AB23" s="39"/>
      <c r="AC23" s="39"/>
      <c r="AE23" s="39"/>
      <c r="AF23" s="39"/>
      <c r="AH23" s="39"/>
      <c r="AK23" s="39"/>
    </row>
    <row r="24" spans="1:37" s="32" customFormat="1" ht="64.5" customHeight="1">
      <c r="A24" s="42" t="s">
        <v>86</v>
      </c>
      <c r="B24" s="163" t="s">
        <v>87</v>
      </c>
      <c r="C24" s="163"/>
      <c r="D24" s="163"/>
      <c r="E24" s="163"/>
      <c r="F24" s="163"/>
      <c r="G24" s="163"/>
      <c r="H24" s="163"/>
      <c r="L24" s="41"/>
      <c r="N24" s="41"/>
      <c r="Q24" s="41"/>
      <c r="T24" s="41"/>
      <c r="Y24" s="41"/>
      <c r="AB24" s="41"/>
      <c r="AC24" s="41"/>
      <c r="AE24" s="41"/>
      <c r="AF24" s="41"/>
      <c r="AH24" s="41"/>
      <c r="AK24" s="41"/>
    </row>
    <row r="25" spans="1:37" s="32" customFormat="1" ht="15.75">
      <c r="A25" s="42" t="s">
        <v>88</v>
      </c>
      <c r="B25" s="163" t="s">
        <v>89</v>
      </c>
      <c r="C25" s="163"/>
      <c r="D25" s="163"/>
      <c r="E25" s="163"/>
      <c r="F25" s="163"/>
      <c r="G25" s="163"/>
      <c r="H25" s="163"/>
      <c r="L25" s="41"/>
      <c r="N25" s="41"/>
      <c r="Q25" s="41"/>
      <c r="T25" s="41"/>
      <c r="Y25" s="41"/>
      <c r="AB25" s="41"/>
      <c r="AC25" s="41"/>
      <c r="AE25" s="41"/>
      <c r="AF25" s="41"/>
      <c r="AH25" s="41"/>
      <c r="AK25" s="41"/>
    </row>
    <row r="26" spans="1:37" s="32" customFormat="1" ht="32.25" customHeight="1">
      <c r="A26" s="42" t="s">
        <v>90</v>
      </c>
      <c r="B26" s="163" t="s">
        <v>91</v>
      </c>
      <c r="C26" s="163"/>
      <c r="D26" s="163"/>
      <c r="E26" s="163"/>
      <c r="F26" s="163"/>
      <c r="G26" s="163"/>
      <c r="H26" s="163"/>
      <c r="L26" s="41"/>
      <c r="N26" s="41"/>
      <c r="Q26" s="41"/>
      <c r="T26" s="41"/>
      <c r="Y26" s="41"/>
      <c r="AB26" s="41"/>
      <c r="AC26" s="41"/>
      <c r="AE26" s="41"/>
      <c r="AF26" s="41"/>
      <c r="AH26" s="41"/>
      <c r="AK26" s="41"/>
    </row>
    <row r="27" spans="1:37" s="3" customFormat="1" ht="33" customHeight="1">
      <c r="A27" s="43" t="s">
        <v>92</v>
      </c>
      <c r="B27" s="163" t="s">
        <v>93</v>
      </c>
      <c r="C27" s="163"/>
      <c r="D27" s="163"/>
      <c r="E27" s="163"/>
      <c r="F27" s="163"/>
      <c r="G27" s="163"/>
      <c r="H27" s="163"/>
      <c r="L27" s="39"/>
      <c r="N27" s="39"/>
      <c r="Q27" s="39"/>
      <c r="T27" s="39"/>
      <c r="Y27" s="39"/>
      <c r="AB27" s="39"/>
      <c r="AC27" s="39"/>
      <c r="AE27" s="39"/>
      <c r="AF27" s="39"/>
      <c r="AH27" s="39"/>
      <c r="AK27" s="39"/>
    </row>
    <row r="28" spans="1:37" s="3" customFormat="1" ht="15">
      <c r="A28" s="38"/>
      <c r="C28" s="38"/>
      <c r="H28" s="39"/>
      <c r="L28" s="39"/>
      <c r="N28" s="39"/>
      <c r="Q28" s="39"/>
      <c r="T28" s="39"/>
      <c r="Y28" s="39"/>
      <c r="AB28" s="39"/>
      <c r="AC28" s="39"/>
      <c r="AE28" s="39"/>
      <c r="AF28" s="39"/>
      <c r="AH28" s="39"/>
      <c r="AK28" s="39"/>
    </row>
    <row r="29" spans="1:37" s="3" customFormat="1" ht="15">
      <c r="A29" s="36" t="s">
        <v>38</v>
      </c>
      <c r="B29" s="32"/>
      <c r="C29" s="40"/>
      <c r="D29" s="32"/>
      <c r="E29" s="32"/>
      <c r="F29" s="32"/>
      <c r="G29" s="32"/>
      <c r="H29" s="41"/>
      <c r="L29" s="39"/>
      <c r="N29" s="39"/>
      <c r="Q29" s="39"/>
      <c r="T29" s="39"/>
      <c r="Y29" s="39"/>
      <c r="AB29" s="39"/>
      <c r="AC29" s="39"/>
      <c r="AE29" s="39"/>
      <c r="AF29" s="39"/>
      <c r="AH29" s="39"/>
      <c r="AK29" s="39"/>
    </row>
    <row r="30" spans="1:37" s="3" customFormat="1" ht="15">
      <c r="A30" s="36" t="s">
        <v>39</v>
      </c>
      <c r="B30" s="32"/>
      <c r="C30" s="40"/>
      <c r="D30" s="32"/>
      <c r="E30" s="32"/>
      <c r="F30" s="32"/>
      <c r="G30" s="32"/>
      <c r="H30" s="41"/>
      <c r="L30" s="39"/>
      <c r="N30" s="39"/>
      <c r="Q30" s="39"/>
      <c r="T30" s="39"/>
      <c r="Y30" s="39"/>
      <c r="AB30" s="39"/>
      <c r="AC30" s="39"/>
      <c r="AE30" s="39"/>
      <c r="AF30" s="39"/>
      <c r="AH30" s="39"/>
      <c r="AK30" s="39"/>
    </row>
    <row r="31" spans="1:37" s="3" customFormat="1" ht="15">
      <c r="A31" s="36" t="s">
        <v>40</v>
      </c>
      <c r="B31" s="32"/>
      <c r="C31" s="40"/>
      <c r="D31" s="32"/>
      <c r="E31" s="32"/>
      <c r="F31" s="32"/>
      <c r="G31" s="32"/>
      <c r="H31" s="41"/>
      <c r="L31" s="39"/>
      <c r="N31" s="39"/>
      <c r="Q31" s="39"/>
      <c r="T31" s="39"/>
      <c r="Y31" s="39"/>
      <c r="AB31" s="39"/>
      <c r="AC31" s="39"/>
      <c r="AE31" s="39"/>
      <c r="AF31" s="39"/>
      <c r="AH31" s="39"/>
      <c r="AK31" s="39"/>
    </row>
  </sheetData>
  <sheetProtection/>
  <autoFilter ref="A6:H6"/>
  <mergeCells count="24">
    <mergeCell ref="A17:A19"/>
    <mergeCell ref="B17:B19"/>
    <mergeCell ref="C17:C19"/>
    <mergeCell ref="D17:D19"/>
    <mergeCell ref="B26:H26"/>
    <mergeCell ref="B27:H27"/>
    <mergeCell ref="A22:H22"/>
    <mergeCell ref="B24:H24"/>
    <mergeCell ref="B25:H25"/>
    <mergeCell ref="A16:B16"/>
    <mergeCell ref="B13:B15"/>
    <mergeCell ref="C9:C11"/>
    <mergeCell ref="C13:C15"/>
    <mergeCell ref="A8:B8"/>
    <mergeCell ref="A7:B7"/>
    <mergeCell ref="A9:A11"/>
    <mergeCell ref="A13:A15"/>
    <mergeCell ref="A2:H2"/>
    <mergeCell ref="A12:B12"/>
    <mergeCell ref="A3:H3"/>
    <mergeCell ref="D9:D11"/>
    <mergeCell ref="D13:D15"/>
    <mergeCell ref="B9:B11"/>
    <mergeCell ref="A4:H4"/>
  </mergeCells>
  <printOptions horizontalCentered="1"/>
  <pageMargins left="0.31496062992125984" right="0.31496062992125984" top="0.35433070866141736" bottom="0.35433070866141736" header="0.31496062992125984" footer="0.31496062992125984"/>
  <pageSetup fitToHeight="10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shes</cp:lastModifiedBy>
  <cp:lastPrinted>2016-05-13T03:01:49Z</cp:lastPrinted>
  <dcterms:created xsi:type="dcterms:W3CDTF">2014-04-25T08:41:06Z</dcterms:created>
  <dcterms:modified xsi:type="dcterms:W3CDTF">2016-05-13T03:02:02Z</dcterms:modified>
  <cp:category/>
  <cp:version/>
  <cp:contentType/>
  <cp:contentStatus/>
</cp:coreProperties>
</file>