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045" firstSheet="1" activeTab="5"/>
  </bookViews>
  <sheets>
    <sheet name="Приложение №1" sheetId="1" r:id="rId1"/>
    <sheet name="Приложение №2" sheetId="2" r:id="rId2"/>
    <sheet name="Приложение № 3" sheetId="3" r:id="rId3"/>
    <sheet name="Приложение № 4" sheetId="4" r:id="rId4"/>
    <sheet name="Приложение № 5" sheetId="5" r:id="rId5"/>
    <sheet name="Приложение № 6" sheetId="6" r:id="rId6"/>
  </sheets>
  <definedNames>
    <definedName name="_Hlk121132743" localSheetId="3">'Приложение № 4'!$A$6</definedName>
    <definedName name="_Hlk121132743" localSheetId="0">'Приложение №1'!$A$6</definedName>
    <definedName name="_Hlk121132784" localSheetId="1">'Приложение №2'!$A$4</definedName>
    <definedName name="OLE_LINK1" localSheetId="4">'Приложение № 5'!$A$108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5" l="1"/>
  <c r="G42" i="5"/>
  <c r="F42" i="5"/>
  <c r="E42" i="5"/>
  <c r="D42" i="5"/>
  <c r="I18" i="5"/>
  <c r="F18" i="5"/>
  <c r="D18" i="5" s="1"/>
  <c r="G18" i="5"/>
  <c r="H18" i="5"/>
  <c r="E18" i="5"/>
  <c r="I15" i="2" l="1"/>
  <c r="H15" i="2"/>
  <c r="F6" i="6"/>
  <c r="G129" i="5"/>
  <c r="G219" i="5"/>
  <c r="H424" i="5"/>
  <c r="H46" i="5" l="1"/>
  <c r="H14" i="5"/>
  <c r="D23" i="5" l="1"/>
  <c r="F112" i="5" l="1"/>
  <c r="F108" i="5" s="1"/>
  <c r="F120" i="5"/>
  <c r="F116" i="5" s="1"/>
  <c r="F129" i="5"/>
  <c r="F125" i="5" s="1"/>
  <c r="F138" i="5"/>
  <c r="F134" i="5" s="1"/>
  <c r="F147" i="5"/>
  <c r="F143" i="5" s="1"/>
  <c r="F156" i="5"/>
  <c r="F152" i="5" s="1"/>
  <c r="G156" i="5"/>
  <c r="G147" i="5"/>
  <c r="G138" i="5"/>
  <c r="G120" i="5"/>
  <c r="G116" i="5" s="1"/>
  <c r="G112" i="5"/>
  <c r="G108" i="5" s="1"/>
  <c r="H188" i="5"/>
  <c r="I188" i="5"/>
  <c r="D193" i="5"/>
  <c r="F188" i="5"/>
  <c r="G188" i="5"/>
  <c r="E188" i="5"/>
  <c r="D188" i="5" s="1"/>
  <c r="E152" i="5"/>
  <c r="E143" i="5"/>
  <c r="E134" i="5"/>
  <c r="E125" i="5"/>
  <c r="E116" i="5"/>
  <c r="E108" i="5"/>
  <c r="F219" i="5" l="1"/>
  <c r="D108" i="5"/>
  <c r="G152" i="5"/>
  <c r="G143" i="5"/>
  <c r="G134" i="5"/>
  <c r="G125" i="5"/>
  <c r="E415" i="5" l="1"/>
  <c r="D317" i="5" l="1"/>
  <c r="D318" i="5"/>
  <c r="D319" i="5"/>
  <c r="D320" i="5"/>
  <c r="D321" i="5"/>
  <c r="D322" i="5"/>
  <c r="D316" i="5"/>
  <c r="E315" i="5"/>
  <c r="F315" i="5"/>
  <c r="G315" i="5"/>
  <c r="H315" i="5"/>
  <c r="H219" i="5"/>
  <c r="D315" i="5" l="1"/>
  <c r="D22" i="5"/>
  <c r="D38" i="5"/>
  <c r="H217" i="5" l="1"/>
  <c r="H218" i="5"/>
  <c r="H220" i="5"/>
  <c r="H221" i="5"/>
  <c r="H222" i="5"/>
  <c r="H216" i="5"/>
  <c r="H215" i="5" s="1"/>
  <c r="G217" i="5"/>
  <c r="G218" i="5"/>
  <c r="G220" i="5"/>
  <c r="G221" i="5"/>
  <c r="G222" i="5"/>
  <c r="G216" i="5"/>
  <c r="G215" i="5" s="1"/>
  <c r="F217" i="5"/>
  <c r="F218" i="5"/>
  <c r="F220" i="5"/>
  <c r="F221" i="5"/>
  <c r="F222" i="5"/>
  <c r="F216" i="5"/>
  <c r="F215" i="5" s="1"/>
  <c r="E217" i="5"/>
  <c r="E218" i="5"/>
  <c r="D218" i="5" s="1"/>
  <c r="E219" i="5"/>
  <c r="E220" i="5"/>
  <c r="E221" i="5"/>
  <c r="D221" i="5" s="1"/>
  <c r="E222" i="5"/>
  <c r="E216" i="5"/>
  <c r="E46" i="5"/>
  <c r="E14" i="5"/>
  <c r="D213" i="5"/>
  <c r="D212" i="5"/>
  <c r="D208" i="5"/>
  <c r="D209" i="5"/>
  <c r="D210" i="5"/>
  <c r="D211" i="5"/>
  <c r="D207" i="5"/>
  <c r="E206" i="5"/>
  <c r="F206" i="5"/>
  <c r="G206" i="5"/>
  <c r="H206" i="5"/>
  <c r="D204" i="5"/>
  <c r="D203" i="5"/>
  <c r="D199" i="5"/>
  <c r="D200" i="5"/>
  <c r="D201" i="5"/>
  <c r="D202" i="5"/>
  <c r="D198" i="5"/>
  <c r="E197" i="5"/>
  <c r="F197" i="5"/>
  <c r="G197" i="5"/>
  <c r="H197" i="5"/>
  <c r="I197" i="5"/>
  <c r="E88" i="5" l="1"/>
  <c r="D219" i="5"/>
  <c r="D88" i="5" s="1"/>
  <c r="E215" i="5"/>
  <c r="D217" i="5"/>
  <c r="D220" i="5"/>
  <c r="D206" i="5"/>
  <c r="D216" i="5"/>
  <c r="D222" i="5"/>
  <c r="D197" i="5"/>
  <c r="F45" i="5"/>
  <c r="D28" i="5"/>
  <c r="D29" i="5"/>
  <c r="D30" i="5"/>
  <c r="D31" i="5"/>
  <c r="D32" i="5"/>
  <c r="D33" i="5"/>
  <c r="D27" i="5"/>
  <c r="H26" i="5"/>
  <c r="E26" i="5"/>
  <c r="F26" i="5"/>
  <c r="G26" i="5"/>
  <c r="G34" i="5"/>
  <c r="E84" i="5" l="1"/>
  <c r="D215" i="5"/>
  <c r="D84" i="5" s="1"/>
  <c r="D26" i="5"/>
  <c r="D109" i="5" l="1"/>
  <c r="D110" i="5"/>
  <c r="D111" i="5"/>
  <c r="D112" i="5"/>
  <c r="D116" i="5"/>
  <c r="D117" i="5"/>
  <c r="D118" i="5"/>
  <c r="D119" i="5"/>
  <c r="D120" i="5"/>
  <c r="D125" i="5"/>
  <c r="D126" i="5"/>
  <c r="D127" i="5"/>
  <c r="D128" i="5"/>
  <c r="D129" i="5"/>
  <c r="D134" i="5"/>
  <c r="D135" i="5"/>
  <c r="D136" i="5"/>
  <c r="D137" i="5"/>
  <c r="D138" i="5"/>
  <c r="D148" i="5"/>
  <c r="D149" i="5"/>
  <c r="D143" i="5"/>
  <c r="D144" i="5"/>
  <c r="D145" i="5"/>
  <c r="D146" i="5"/>
  <c r="D147" i="5"/>
  <c r="D152" i="5"/>
  <c r="D153" i="5"/>
  <c r="D154" i="5"/>
  <c r="D155" i="5"/>
  <c r="D156" i="5"/>
  <c r="G46" i="5" l="1"/>
  <c r="E45" i="5"/>
  <c r="E367" i="5"/>
  <c r="F415" i="5"/>
  <c r="F367" i="5" s="1"/>
  <c r="G415" i="5"/>
  <c r="H415" i="5"/>
  <c r="H367" i="5" l="1"/>
  <c r="G367" i="5"/>
  <c r="G416" i="5" l="1"/>
  <c r="G417" i="5"/>
  <c r="G369" i="5" s="1"/>
  <c r="G418" i="5"/>
  <c r="G370" i="5" s="1"/>
  <c r="G419" i="5"/>
  <c r="G371" i="5" s="1"/>
  <c r="H416" i="5"/>
  <c r="H417" i="5"/>
  <c r="H369" i="5" s="1"/>
  <c r="H418" i="5"/>
  <c r="H370" i="5" s="1"/>
  <c r="H419" i="5"/>
  <c r="H371" i="5" s="1"/>
  <c r="E413" i="5"/>
  <c r="E365" i="5" s="1"/>
  <c r="E414" i="5"/>
  <c r="E366" i="5" s="1"/>
  <c r="F413" i="5"/>
  <c r="F365" i="5" s="1"/>
  <c r="F414" i="5"/>
  <c r="F366" i="5" s="1"/>
  <c r="G413" i="5"/>
  <c r="G365" i="5" s="1"/>
  <c r="G414" i="5"/>
  <c r="G366" i="5" s="1"/>
  <c r="H413" i="5"/>
  <c r="H365" i="5" s="1"/>
  <c r="H414" i="5"/>
  <c r="H366" i="5" s="1"/>
  <c r="E416" i="5"/>
  <c r="E368" i="5" s="1"/>
  <c r="E417" i="5"/>
  <c r="E369" i="5" s="1"/>
  <c r="E418" i="5"/>
  <c r="E370" i="5" s="1"/>
  <c r="E419" i="5"/>
  <c r="E371" i="5" s="1"/>
  <c r="F416" i="5"/>
  <c r="F368" i="5" s="1"/>
  <c r="F417" i="5"/>
  <c r="F369" i="5" s="1"/>
  <c r="F418" i="5"/>
  <c r="F370" i="5" s="1"/>
  <c r="F419" i="5"/>
  <c r="F371" i="5" s="1"/>
  <c r="F372" i="5"/>
  <c r="G372" i="5"/>
  <c r="H372" i="5"/>
  <c r="E372" i="5"/>
  <c r="D373" i="5"/>
  <c r="D374" i="5"/>
  <c r="D376" i="5"/>
  <c r="D377" i="5"/>
  <c r="D378" i="5"/>
  <c r="D379" i="5"/>
  <c r="D375" i="5"/>
  <c r="F380" i="5"/>
  <c r="G380" i="5"/>
  <c r="H380" i="5"/>
  <c r="E380" i="5"/>
  <c r="D381" i="5"/>
  <c r="D382" i="5"/>
  <c r="D384" i="5"/>
  <c r="D385" i="5"/>
  <c r="D386" i="5"/>
  <c r="D387" i="5"/>
  <c r="D383" i="5"/>
  <c r="F388" i="5"/>
  <c r="G388" i="5"/>
  <c r="H388" i="5"/>
  <c r="E388" i="5"/>
  <c r="D389" i="5"/>
  <c r="D390" i="5"/>
  <c r="D392" i="5"/>
  <c r="D393" i="5"/>
  <c r="D394" i="5"/>
  <c r="D395" i="5"/>
  <c r="D391" i="5"/>
  <c r="H368" i="5" l="1"/>
  <c r="H412" i="5"/>
  <c r="H364" i="5" s="1"/>
  <c r="D413" i="5"/>
  <c r="D365" i="5" s="1"/>
  <c r="D380" i="5"/>
  <c r="D414" i="5"/>
  <c r="D366" i="5" s="1"/>
  <c r="G368" i="5"/>
  <c r="D416" i="5"/>
  <c r="D368" i="5" s="1"/>
  <c r="D372" i="5"/>
  <c r="D417" i="5"/>
  <c r="D369" i="5" s="1"/>
  <c r="D418" i="5"/>
  <c r="D370" i="5" s="1"/>
  <c r="E412" i="5"/>
  <c r="E364" i="5" s="1"/>
  <c r="D419" i="5"/>
  <c r="D371" i="5" s="1"/>
  <c r="F412" i="5"/>
  <c r="F364" i="5" s="1"/>
  <c r="G412" i="5"/>
  <c r="G364" i="5" s="1"/>
  <c r="D415" i="5"/>
  <c r="D367" i="5" s="1"/>
  <c r="D388" i="5"/>
  <c r="H23" i="2"/>
  <c r="I23" i="2"/>
  <c r="G24" i="2"/>
  <c r="H24" i="2"/>
  <c r="I24" i="2"/>
  <c r="G25" i="2"/>
  <c r="H25" i="2"/>
  <c r="I25" i="2"/>
  <c r="J8" i="4"/>
  <c r="J8" i="1" s="1"/>
  <c r="J6" i="4"/>
  <c r="J6" i="1" s="1"/>
  <c r="H10" i="6"/>
  <c r="H9" i="3" s="1"/>
  <c r="H9" i="6"/>
  <c r="H8" i="3" s="1"/>
  <c r="F5" i="3"/>
  <c r="G6" i="6"/>
  <c r="G5" i="3" s="1"/>
  <c r="H6" i="6"/>
  <c r="H5" i="3" s="1"/>
  <c r="I284" i="5"/>
  <c r="I285" i="5"/>
  <c r="I286" i="5"/>
  <c r="I287" i="5"/>
  <c r="I288" i="5"/>
  <c r="I289" i="5"/>
  <c r="I290" i="5"/>
  <c r="I283" i="5"/>
  <c r="H357" i="5"/>
  <c r="H285" i="5" s="1"/>
  <c r="H358" i="5"/>
  <c r="H359" i="5"/>
  <c r="H287" i="5" s="1"/>
  <c r="H360" i="5"/>
  <c r="H361" i="5"/>
  <c r="H289" i="5" s="1"/>
  <c r="H362" i="5"/>
  <c r="H290" i="5" s="1"/>
  <c r="G357" i="5"/>
  <c r="G358" i="5"/>
  <c r="G359" i="5"/>
  <c r="G287" i="5" s="1"/>
  <c r="G360" i="5"/>
  <c r="G361" i="5"/>
  <c r="G289" i="5" s="1"/>
  <c r="G362" i="5"/>
  <c r="H356" i="5"/>
  <c r="F357" i="5"/>
  <c r="F358" i="5"/>
  <c r="F359" i="5"/>
  <c r="F287" i="5" s="1"/>
  <c r="F360" i="5"/>
  <c r="F288" i="5" s="1"/>
  <c r="F361" i="5"/>
  <c r="F362" i="5"/>
  <c r="F290" i="5" s="1"/>
  <c r="F356" i="5"/>
  <c r="G356" i="5"/>
  <c r="G284" i="5" s="1"/>
  <c r="E357" i="5"/>
  <c r="E358" i="5"/>
  <c r="E423" i="5" s="1"/>
  <c r="F4" i="4" s="1"/>
  <c r="F4" i="1" s="1"/>
  <c r="E359" i="5"/>
  <c r="E287" i="5" s="1"/>
  <c r="E360" i="5"/>
  <c r="E288" i="5" s="1"/>
  <c r="E361" i="5"/>
  <c r="E362" i="5"/>
  <c r="E290" i="5" s="1"/>
  <c r="E356" i="5"/>
  <c r="F347" i="5"/>
  <c r="G347" i="5"/>
  <c r="H347" i="5"/>
  <c r="E347" i="5"/>
  <c r="D348" i="5"/>
  <c r="D349" i="5"/>
  <c r="D350" i="5"/>
  <c r="D351" i="5"/>
  <c r="G85" i="5"/>
  <c r="G86" i="5"/>
  <c r="G87" i="5"/>
  <c r="G88" i="5"/>
  <c r="G89" i="5"/>
  <c r="G90" i="5"/>
  <c r="G91" i="5"/>
  <c r="F85" i="5"/>
  <c r="F86" i="5"/>
  <c r="F87" i="5"/>
  <c r="F88" i="5"/>
  <c r="F89" i="5"/>
  <c r="F90" i="5"/>
  <c r="F91" i="5"/>
  <c r="E85" i="5"/>
  <c r="E86" i="5"/>
  <c r="E87" i="5"/>
  <c r="E89" i="5"/>
  <c r="E90" i="5"/>
  <c r="E91" i="5"/>
  <c r="F84" i="5"/>
  <c r="G84" i="5"/>
  <c r="H84" i="5"/>
  <c r="D85" i="5"/>
  <c r="D86" i="5"/>
  <c r="D87" i="5"/>
  <c r="D89" i="5"/>
  <c r="D90" i="5"/>
  <c r="D91" i="5"/>
  <c r="I11" i="5"/>
  <c r="I12" i="5"/>
  <c r="I13" i="5"/>
  <c r="I14" i="5"/>
  <c r="I15" i="5"/>
  <c r="I16" i="5"/>
  <c r="I17" i="5"/>
  <c r="H44" i="5"/>
  <c r="H45" i="5"/>
  <c r="H47" i="5"/>
  <c r="H15" i="5" s="1"/>
  <c r="H48" i="5"/>
  <c r="H16" i="5" s="1"/>
  <c r="H49" i="5"/>
  <c r="H17" i="5" s="1"/>
  <c r="G44" i="5"/>
  <c r="G12" i="5" s="1"/>
  <c r="G45" i="5"/>
  <c r="G423" i="5" s="1"/>
  <c r="G47" i="5"/>
  <c r="G15" i="5" s="1"/>
  <c r="G48" i="5"/>
  <c r="G16" i="5" s="1"/>
  <c r="G49" i="5"/>
  <c r="G17" i="5" s="1"/>
  <c r="F44" i="5"/>
  <c r="F12" i="5" s="1"/>
  <c r="F46" i="5"/>
  <c r="F47" i="5"/>
  <c r="F48" i="5"/>
  <c r="F16" i="5" s="1"/>
  <c r="F49" i="5"/>
  <c r="F17" i="5" s="1"/>
  <c r="F43" i="5"/>
  <c r="F11" i="5" s="1"/>
  <c r="G43" i="5"/>
  <c r="H43" i="5"/>
  <c r="H11" i="5" s="1"/>
  <c r="E44" i="5"/>
  <c r="E12" i="5" s="1"/>
  <c r="E47" i="5"/>
  <c r="E48" i="5"/>
  <c r="E16" i="5" s="1"/>
  <c r="E49" i="5"/>
  <c r="E17" i="5" s="1"/>
  <c r="E43" i="5"/>
  <c r="E11" i="5" s="1"/>
  <c r="I34" i="5"/>
  <c r="F34" i="5"/>
  <c r="H34" i="5"/>
  <c r="E34" i="5"/>
  <c r="D35" i="5"/>
  <c r="D36" i="5"/>
  <c r="D37" i="5"/>
  <c r="D19" i="5"/>
  <c r="D20" i="5"/>
  <c r="D21" i="5"/>
  <c r="I10" i="5" l="1"/>
  <c r="H421" i="5"/>
  <c r="D8" i="4" s="1"/>
  <c r="H286" i="5"/>
  <c r="H423" i="5"/>
  <c r="E421" i="5"/>
  <c r="B6" i="3" s="1"/>
  <c r="E286" i="5"/>
  <c r="G424" i="5"/>
  <c r="F426" i="5"/>
  <c r="G9" i="6" s="1"/>
  <c r="G8" i="3" s="1"/>
  <c r="F10" i="5"/>
  <c r="G426" i="5"/>
  <c r="I7" i="4" s="1"/>
  <c r="I7" i="1" s="1"/>
  <c r="D347" i="5"/>
  <c r="E426" i="5"/>
  <c r="I4" i="4" s="1"/>
  <c r="E289" i="5"/>
  <c r="E285" i="5"/>
  <c r="E422" i="5"/>
  <c r="C6" i="3" s="1"/>
  <c r="F421" i="5"/>
  <c r="G11" i="2" s="1"/>
  <c r="G19" i="2" s="1"/>
  <c r="F284" i="5"/>
  <c r="F355" i="5"/>
  <c r="F283" i="5" s="1"/>
  <c r="F422" i="5"/>
  <c r="F285" i="5"/>
  <c r="G427" i="5"/>
  <c r="J7" i="4" s="1"/>
  <c r="J7" i="1" s="1"/>
  <c r="G290" i="5"/>
  <c r="G425" i="5"/>
  <c r="H7" i="4" s="1"/>
  <c r="H7" i="1" s="1"/>
  <c r="G288" i="5"/>
  <c r="G286" i="5"/>
  <c r="H425" i="5"/>
  <c r="H288" i="5"/>
  <c r="D356" i="5"/>
  <c r="D284" i="5" s="1"/>
  <c r="D359" i="5"/>
  <c r="D287" i="5" s="1"/>
  <c r="G355" i="5"/>
  <c r="G283" i="5" s="1"/>
  <c r="F289" i="5"/>
  <c r="D47" i="5"/>
  <c r="D15" i="5" s="1"/>
  <c r="E15" i="5"/>
  <c r="G11" i="5"/>
  <c r="G421" i="5"/>
  <c r="D7" i="4" s="1"/>
  <c r="F15" i="5"/>
  <c r="F425" i="5"/>
  <c r="H12" i="5"/>
  <c r="H422" i="5"/>
  <c r="C10" i="6" s="1"/>
  <c r="C9" i="3" s="1"/>
  <c r="H426" i="5"/>
  <c r="D361" i="5"/>
  <c r="D289" i="5" s="1"/>
  <c r="D357" i="5"/>
  <c r="D285" i="5" s="1"/>
  <c r="E355" i="5"/>
  <c r="E284" i="5"/>
  <c r="D10" i="6"/>
  <c r="D9" i="3" s="1"/>
  <c r="E427" i="5"/>
  <c r="H7" i="6" s="1"/>
  <c r="H11" i="6" s="1"/>
  <c r="E425" i="5"/>
  <c r="F15" i="2" s="1"/>
  <c r="F423" i="5"/>
  <c r="G422" i="5"/>
  <c r="E7" i="4" s="1"/>
  <c r="E7" i="1" s="1"/>
  <c r="D362" i="5"/>
  <c r="D290" i="5" s="1"/>
  <c r="D360" i="5"/>
  <c r="D288" i="5" s="1"/>
  <c r="D358" i="5"/>
  <c r="D286" i="5" s="1"/>
  <c r="H355" i="5"/>
  <c r="H283" i="5" s="1"/>
  <c r="F286" i="5"/>
  <c r="G285" i="5"/>
  <c r="H284" i="5"/>
  <c r="E10" i="6"/>
  <c r="E9" i="3" s="1"/>
  <c r="G14" i="5"/>
  <c r="F14" i="5"/>
  <c r="F424" i="5"/>
  <c r="D46" i="5"/>
  <c r="D14" i="5" s="1"/>
  <c r="E424" i="5"/>
  <c r="D412" i="5"/>
  <c r="D364" i="5" s="1"/>
  <c r="H13" i="5"/>
  <c r="G13" i="5"/>
  <c r="F13" i="5"/>
  <c r="G13" i="2"/>
  <c r="G21" i="2" s="1"/>
  <c r="E13" i="5"/>
  <c r="D6" i="3"/>
  <c r="D9" i="6"/>
  <c r="D8" i="3" s="1"/>
  <c r="D8" i="1"/>
  <c r="I11" i="2"/>
  <c r="B10" i="6"/>
  <c r="D45" i="5"/>
  <c r="D13" i="5" s="1"/>
  <c r="E10" i="5"/>
  <c r="D44" i="5"/>
  <c r="D12" i="5" s="1"/>
  <c r="D43" i="5"/>
  <c r="D11" i="5" s="1"/>
  <c r="G10" i="5"/>
  <c r="D49" i="5"/>
  <c r="D17" i="5" s="1"/>
  <c r="D48" i="5"/>
  <c r="D16" i="5" s="1"/>
  <c r="D34" i="5"/>
  <c r="G15" i="2" l="1"/>
  <c r="G23" i="2" s="1"/>
  <c r="D424" i="5"/>
  <c r="D430" i="5" s="1"/>
  <c r="B6" i="6"/>
  <c r="D423" i="5"/>
  <c r="D6" i="4"/>
  <c r="D6" i="1" s="1"/>
  <c r="B7" i="6"/>
  <c r="D4" i="4"/>
  <c r="B9" i="6"/>
  <c r="B8" i="3" s="1"/>
  <c r="F11" i="2"/>
  <c r="F19" i="2" s="1"/>
  <c r="F23" i="2"/>
  <c r="E8" i="4"/>
  <c r="E8" i="1" s="1"/>
  <c r="H11" i="2"/>
  <c r="H19" i="2" s="1"/>
  <c r="I6" i="4"/>
  <c r="I6" i="1" s="1"/>
  <c r="C6" i="6"/>
  <c r="C5" i="3" s="1"/>
  <c r="E4" i="4"/>
  <c r="E4" i="1" s="1"/>
  <c r="J4" i="4"/>
  <c r="J11" i="4" s="1"/>
  <c r="J20" i="4" s="1"/>
  <c r="C7" i="6"/>
  <c r="F12" i="2"/>
  <c r="F20" i="2" s="1"/>
  <c r="D427" i="5"/>
  <c r="D425" i="5"/>
  <c r="H4" i="4"/>
  <c r="H4" i="1" s="1"/>
  <c r="I12" i="2"/>
  <c r="I20" i="2" s="1"/>
  <c r="G6" i="4"/>
  <c r="G6" i="1" s="1"/>
  <c r="I8" i="4"/>
  <c r="I8" i="1" s="1"/>
  <c r="G10" i="6"/>
  <c r="G9" i="3" s="1"/>
  <c r="H8" i="4"/>
  <c r="H8" i="1" s="1"/>
  <c r="F10" i="6"/>
  <c r="F9" i="3" s="1"/>
  <c r="E6" i="4"/>
  <c r="E6" i="1" s="1"/>
  <c r="C9" i="6"/>
  <c r="C8" i="3" s="1"/>
  <c r="G12" i="2"/>
  <c r="G20" i="2" s="1"/>
  <c r="D422" i="5"/>
  <c r="F6" i="3"/>
  <c r="G4" i="4"/>
  <c r="F8" i="4"/>
  <c r="F7" i="6"/>
  <c r="H12" i="2"/>
  <c r="H20" i="2" s="1"/>
  <c r="H6" i="3"/>
  <c r="H10" i="3" s="1"/>
  <c r="F17" i="2"/>
  <c r="E283" i="5"/>
  <c r="D355" i="5"/>
  <c r="D283" i="5" s="1"/>
  <c r="F9" i="6"/>
  <c r="F8" i="3" s="1"/>
  <c r="H6" i="4"/>
  <c r="H6" i="1" s="1"/>
  <c r="F16" i="2"/>
  <c r="G7" i="6"/>
  <c r="D426" i="5"/>
  <c r="G6" i="3"/>
  <c r="D421" i="5"/>
  <c r="G8" i="4"/>
  <c r="G8" i="1" s="1"/>
  <c r="I14" i="2"/>
  <c r="I22" i="2" s="1"/>
  <c r="E9" i="6"/>
  <c r="E8" i="3" s="1"/>
  <c r="G14" i="2"/>
  <c r="G22" i="2" s="1"/>
  <c r="G7" i="4"/>
  <c r="G7" i="1" s="1"/>
  <c r="E6" i="6"/>
  <c r="E5" i="3" s="1"/>
  <c r="H14" i="2"/>
  <c r="H22" i="2" s="1"/>
  <c r="E7" i="6"/>
  <c r="F14" i="2"/>
  <c r="F22" i="2" s="1"/>
  <c r="E6" i="3"/>
  <c r="D7" i="6"/>
  <c r="D6" i="6"/>
  <c r="D5" i="3" s="1"/>
  <c r="D10" i="3" s="1"/>
  <c r="H420" i="5"/>
  <c r="I13" i="2"/>
  <c r="I21" i="2" s="1"/>
  <c r="G420" i="5"/>
  <c r="H13" i="2"/>
  <c r="H21" i="2" s="1"/>
  <c r="F7" i="4"/>
  <c r="F7" i="1" s="1"/>
  <c r="F420" i="5"/>
  <c r="F6" i="4"/>
  <c r="F6" i="1" s="1"/>
  <c r="E420" i="5"/>
  <c r="F13" i="2"/>
  <c r="I4" i="1"/>
  <c r="B9" i="3"/>
  <c r="B5" i="3"/>
  <c r="D7" i="1"/>
  <c r="I19" i="2"/>
  <c r="D11" i="4"/>
  <c r="D20" i="4" s="1"/>
  <c r="D4" i="1"/>
  <c r="D10" i="5"/>
  <c r="H10" i="5"/>
  <c r="F10" i="3" l="1"/>
  <c r="E15" i="2"/>
  <c r="E23" i="2" s="1"/>
  <c r="C10" i="3"/>
  <c r="B11" i="6"/>
  <c r="E11" i="2"/>
  <c r="E19" i="2" s="1"/>
  <c r="G4" i="1"/>
  <c r="G11" i="4"/>
  <c r="G20" i="4" s="1"/>
  <c r="F8" i="1"/>
  <c r="F11" i="1" s="1"/>
  <c r="F20" i="1" s="1"/>
  <c r="F11" i="4"/>
  <c r="J4" i="1"/>
  <c r="J11" i="1" s="1"/>
  <c r="J20" i="1" s="1"/>
  <c r="I11" i="1"/>
  <c r="I20" i="1" s="1"/>
  <c r="D11" i="1"/>
  <c r="D20" i="1" s="1"/>
  <c r="I11" i="4"/>
  <c r="I20" i="4" s="1"/>
  <c r="H11" i="1"/>
  <c r="H20" i="1" s="1"/>
  <c r="E11" i="1"/>
  <c r="E20" i="1" s="1"/>
  <c r="E12" i="2"/>
  <c r="E20" i="2" s="1"/>
  <c r="E11" i="4"/>
  <c r="E20" i="4" s="1"/>
  <c r="I7" i="6"/>
  <c r="H11" i="4"/>
  <c r="H20" i="4" s="1"/>
  <c r="C8" i="4"/>
  <c r="C8" i="1" s="1"/>
  <c r="I9" i="6"/>
  <c r="I8" i="3" s="1"/>
  <c r="E16" i="2"/>
  <c r="E24" i="2" s="1"/>
  <c r="F24" i="2"/>
  <c r="F11" i="6"/>
  <c r="C11" i="6"/>
  <c r="I10" i="6"/>
  <c r="I9" i="3" s="1"/>
  <c r="G10" i="2"/>
  <c r="G18" i="2" s="1"/>
  <c r="G10" i="3"/>
  <c r="G11" i="6"/>
  <c r="E17" i="2"/>
  <c r="E25" i="2" s="1"/>
  <c r="F25" i="2"/>
  <c r="E10" i="3"/>
  <c r="E11" i="6"/>
  <c r="G11" i="1"/>
  <c r="G20" i="1" s="1"/>
  <c r="I6" i="3"/>
  <c r="E14" i="2"/>
  <c r="E22" i="2" s="1"/>
  <c r="I6" i="6"/>
  <c r="I5" i="3" s="1"/>
  <c r="D11" i="6"/>
  <c r="H10" i="2"/>
  <c r="H18" i="2" s="1"/>
  <c r="C7" i="4"/>
  <c r="C7" i="1" s="1"/>
  <c r="C4" i="4"/>
  <c r="C4" i="1" s="1"/>
  <c r="I10" i="2"/>
  <c r="I18" i="2" s="1"/>
  <c r="E13" i="2"/>
  <c r="E21" i="2" s="1"/>
  <c r="D420" i="5"/>
  <c r="C6" i="4"/>
  <c r="C6" i="1" s="1"/>
  <c r="F20" i="4"/>
  <c r="F21" i="2"/>
  <c r="F10" i="2"/>
  <c r="F18" i="2" s="1"/>
  <c r="B10" i="3"/>
  <c r="I10" i="3" l="1"/>
  <c r="I11" i="6"/>
  <c r="E10" i="2"/>
  <c r="E18" i="2" s="1"/>
  <c r="C11" i="1"/>
  <c r="C20" i="1" s="1"/>
  <c r="C11" i="4"/>
  <c r="C20" i="4" s="1"/>
</calcChain>
</file>

<file path=xl/sharedStrings.xml><?xml version="1.0" encoding="utf-8"?>
<sst xmlns="http://schemas.openxmlformats.org/spreadsheetml/2006/main" count="426" uniqueCount="150">
  <si>
    <t>Источники</t>
  </si>
  <si>
    <t>Всего</t>
  </si>
  <si>
    <t>Прогнозный     период 2025</t>
  </si>
  <si>
    <t>Прогнозный период 2026</t>
  </si>
  <si>
    <t>областной бюджет (по согласованию)</t>
  </si>
  <si>
    <t>местный бюджет</t>
  </si>
  <si>
    <t xml:space="preserve">Объем и основные           </t>
  </si>
  <si>
    <t xml:space="preserve">направления расходования   </t>
  </si>
  <si>
    <t>средств (с детализацией по</t>
  </si>
  <si>
    <t xml:space="preserve">годам реализации, тыс.     </t>
  </si>
  <si>
    <t>рублей)</t>
  </si>
  <si>
    <t xml:space="preserve">Основные          </t>
  </si>
  <si>
    <t xml:space="preserve">направления       </t>
  </si>
  <si>
    <t xml:space="preserve">расходования      </t>
  </si>
  <si>
    <t>средств</t>
  </si>
  <si>
    <t>Прогнозный период 2025</t>
  </si>
  <si>
    <t>инвестиции</t>
  </si>
  <si>
    <t>Научно-исследовательские и опытно-конструкторские работы (далее НИОКР)</t>
  </si>
  <si>
    <t>прочие</t>
  </si>
  <si>
    <t xml:space="preserve">Объем и источники          
финансирования          
(с детализацией по годам   
реализации, тыс. рублей)
   </t>
  </si>
  <si>
    <t>федеральный бюджет(по согласованию)</t>
  </si>
  <si>
    <t xml:space="preserve">внебюджетные
источники (по     
согласованию)
</t>
  </si>
  <si>
    <t xml:space="preserve">всего по источника          </t>
  </si>
  <si>
    <t>Наименование мероприятий</t>
  </si>
  <si>
    <t>Ответственный исполнитель</t>
  </si>
  <si>
    <t>Сроки реализации</t>
  </si>
  <si>
    <t>Объем средств на реализацию программы, тыс. руб.</t>
  </si>
  <si>
    <t>Показатель непосредственного результата</t>
  </si>
  <si>
    <t>Наименование показателя непосредственного результата</t>
  </si>
  <si>
    <t>Источник финансирования</t>
  </si>
  <si>
    <t>Федеральный бюджет (по согласованию)</t>
  </si>
  <si>
    <t>Областной бюджет</t>
  </si>
  <si>
    <t xml:space="preserve">Местный бюджет (по согласованию) </t>
  </si>
  <si>
    <t>Внебюджет (по согласованию)</t>
  </si>
  <si>
    <r>
      <t>Цель-</t>
    </r>
    <r>
      <rPr>
        <sz val="12"/>
        <color theme="1"/>
        <rFont val="Arial"/>
        <family val="2"/>
        <charset val="204"/>
      </rPr>
      <t xml:space="preserve"> Повышение качества жизни сельского населения, создание условий развития сельских территорий  Первомайского района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.</t>
    </r>
  </si>
  <si>
    <r>
      <t>Задача 1.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Создание условий комплексного развития сельских территорий  Первомайского района</t>
    </r>
  </si>
  <si>
    <t>Подпрограмма 1. «Создание условий комплексного развития  сельских территорий Первомайского района».</t>
  </si>
  <si>
    <t>Администрация Первомайского района</t>
  </si>
  <si>
    <t>Всего по программе</t>
  </si>
  <si>
    <t>3.Перечень программных мероприятий</t>
  </si>
  <si>
    <t>Прогнозный     период 2026</t>
  </si>
  <si>
    <t>Бюджет  МО «Первомайский район»  (тыс.руб.)</t>
  </si>
  <si>
    <t>Федеральный бюджет (тыс.руб.)</t>
  </si>
  <si>
    <t>Областной бюджет (тыс.руб.)</t>
  </si>
  <si>
    <t>Внебюджетные источники (тыс.руб.)</t>
  </si>
  <si>
    <t>Итого:</t>
  </si>
  <si>
    <t>Местный бюджет (по согласованию)</t>
  </si>
  <si>
    <t>Цель- Повышение качества жизни сельского населения, создание условий развития сельских территорий  Первомайского района .</t>
  </si>
  <si>
    <t>Задача 1. Развитие жилищного строительства на сельских территориях и повышение уровня благоустройства домовладений</t>
  </si>
  <si>
    <t>1.Основное мероприятие.</t>
  </si>
  <si>
    <t>Количество граждан, воспользовавшихся мероприятиями, направленными на жилищное строительство на сельских территориях и повышение уровня благоустройства домовладений, человек</t>
  </si>
  <si>
    <t>Развитие жилищного строительства на сельских территориях и повышение уровня благоустройства домовладений</t>
  </si>
  <si>
    <t>Мероприятие 1. Улучшение жилищных условий граждан Российской Федерации, проживающих на сельских территориях</t>
  </si>
  <si>
    <t>Объем ввода (приобретение) жилых помещений (жилых домов) для граждан, проживающих на сельских территориях, кв. метров</t>
  </si>
  <si>
    <t>Мероприятие 2. 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жилого помещения</t>
  </si>
  <si>
    <t>Публичный технологический  и ценовой аудит, подготовка обоснования инвестиций, осуществляемых в инвестиционный проект по созданию объекта капитального строительства.</t>
  </si>
  <si>
    <t>Мероприятие 3. 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жилого помещения</t>
  </si>
  <si>
    <t>Объем ввода жилых помещений (жилых домов) , кв. метров</t>
  </si>
  <si>
    <t>Всего по задаче 1.</t>
  </si>
  <si>
    <t>Задача 2. Развитие газификации на сельских территориях</t>
  </si>
  <si>
    <t>Основное мероприятие 1. Развитие газификации в Первомайском районе Томской области</t>
  </si>
  <si>
    <t>Ввод в действие распределительных газовых сетей, км</t>
  </si>
  <si>
    <t>Мероприятие 1.</t>
  </si>
  <si>
    <t>Ввод в действие  распределительных газовых сетей, км</t>
  </si>
  <si>
    <t>Газоснабжение с. Первомайского Первомайского района Томской области</t>
  </si>
  <si>
    <t>Мероприятие 2.</t>
  </si>
  <si>
    <t>Разработка ПСД</t>
  </si>
  <si>
    <t>Сеть газопотребления мкр.Зелёный с. Первомайское Первомайского района Томской области</t>
  </si>
  <si>
    <t>Всего по задаче 2.</t>
  </si>
  <si>
    <t>Задача 3. Развитие водоснабжения на сельских территориях</t>
  </si>
  <si>
    <t>Основное мероприятие 1.  Развитие водоснабжения на сельских территориях</t>
  </si>
  <si>
    <t>Ввод в действие локальных водопроводов, км</t>
  </si>
  <si>
    <t>Мероприятие 1. Реализация проекта комплексного обустройства площадки под компактную жилищную застройку в микрорайоне «Молодежный» с. Первомайское</t>
  </si>
  <si>
    <t>Строительство водопровода по ул.Советская в с.Первомайское Первомайского района Томской области</t>
  </si>
  <si>
    <t>Всего по задаче 3.</t>
  </si>
  <si>
    <t>Задача 4.  Реализация проектов комплексного обустройства площадок, расположенных на сельских территориях, под компактную жилищную застройку</t>
  </si>
  <si>
    <t>Основное мероприятие 1. Реализация проектов комплексного обустройства площадок, расположенных на сельских территориях, под компактную жилищную застройку\</t>
  </si>
  <si>
    <t>Количество населенных пунктов, расположенных на сельских территориях, в которых реализованы проекты комплексного обустройства площадок</t>
  </si>
  <si>
    <t>Мощность объекта: протяженность наружных сетей электроснабжения, м</t>
  </si>
  <si>
    <t>Реализация проекта комплексного обустройства площадки под компактную жилищную застройку в микрорайоне «Молодежный» с.Первомайское.  Сети электроснабжения(второй этап)».</t>
  </si>
  <si>
    <t>Мощность объекта: протяженность внутриквартальных проездов,  м2</t>
  </si>
  <si>
    <t>Реализация проекта комплексного обустройства площадки под компактную жилищную застройку в микрорайоне «Молодежный» с.Первомайское. Раздел внутриквартальные проезды».</t>
  </si>
  <si>
    <t>Мероприятие 3.</t>
  </si>
  <si>
    <t>Мощность объекта:протяженность сетей электроснабжения ,  км</t>
  </si>
  <si>
    <t>Реализация проекта комплексного обустройства площадки под компактную жилищную застройку в микрорайоне "Зеленый" с. Первомайское.(сети электроснабжения)</t>
  </si>
  <si>
    <t>Мероприятие 4.</t>
  </si>
  <si>
    <t>Мощность объекта: эксплуатационная длина внутриквартальных проездов, км</t>
  </si>
  <si>
    <t>Реализация проекта комплексного обустройства площадки под компактную жилищную застройку в микрорайоне "Зеленый" с. Первомайское.</t>
  </si>
  <si>
    <t>Мероприятие 5.</t>
  </si>
  <si>
    <t>Мощность объекта: эксплуатационная длина водопровода, км.</t>
  </si>
  <si>
    <t>Реализация проекта комплексного обустройства площадки под компактную жилищную застройку в микрорайоне "Зеленый" с. Первомайское</t>
  </si>
  <si>
    <t>Всего по задаче 4.</t>
  </si>
  <si>
    <t>Задача 5.  Реализация проектов по благоустройству сельских территорий</t>
  </si>
  <si>
    <t>Основное мероприятие 1. Реализация проектов по благоустройству сельских территорий</t>
  </si>
  <si>
    <t>Количество реализованных проектов, единиц</t>
  </si>
  <si>
    <t>Обустройство волейбольно-баскетбольной площадки (с. Первомайское Первомайского района Томской области)</t>
  </si>
  <si>
    <t>Мероприятие 2.    Обустройство «Сквер Памяти» по адресу: Томская область, Первомайский район, с. Первомайское</t>
  </si>
  <si>
    <t>Мероприятие 3.     Обустройство «Арбата» по адресу: Томская область, Первомайский район, с. Первомайское, ул. Коммунистическая</t>
  </si>
  <si>
    <t>Мероприятие 4. Капитальный ремонт водопровода по ул. Гагарина от дома №25 до дома № 39 в с. Комсомольск</t>
  </si>
  <si>
    <t>Обустройство пешеходных дорожек общего пользования с. Первомайское, Томской области в границах улиц: ул. Ленинская, ул. Советская, пер. Кузнечный, пер. Первомайский.</t>
  </si>
  <si>
    <t>Мероприятие 6.  Строительство водопровода в п. Орехово Первомайского района Томской области</t>
  </si>
  <si>
    <t>Мероприятие 7.</t>
  </si>
  <si>
    <t>Обустройство стадиона и ограждения по адресу: Томская область, Первомайский район,  с. Ежи, ул. Школьная, ул. Дорожная.</t>
  </si>
  <si>
    <t>Всего по задаче 5.</t>
  </si>
  <si>
    <t>Задача 6. Реализация проектов комплексного развития сельских территорий.</t>
  </si>
  <si>
    <t>Основное мероприятие 1. Современный облик сельских территорий</t>
  </si>
  <si>
    <t>Администрация Первомайского района, Муниципальное казенное учреждение Управление образования Администрации Первомайского района</t>
  </si>
  <si>
    <t>Количество созданных рабочих мест (заполненных штатных единиц) в период реализации. (Единица)</t>
  </si>
  <si>
    <t>Мероприятие 1. Строительство блочно-модульной котельной в п. Улу-Юл, Первомайского района, Томской области. (п. Улу-Юл, ул. Комарова, 32А)</t>
  </si>
  <si>
    <t>Мегаватт, тысяч киловатт</t>
  </si>
  <si>
    <t>Мероприятие 2. Капитальный ремонт здания МБОУ "Ореховская СОШ", расположенная по адресу: Томская область, Первомайский район, п. Орехово, ул. Ленина, 2</t>
  </si>
  <si>
    <t>Муниципальное казенное учреждение Управление образования Администрации Первомайского района</t>
  </si>
  <si>
    <t>Количество мест</t>
  </si>
  <si>
    <t>Мероприятие 3. Капитальный ремонт кровли МБОУ "Ореховская СОШ" по адресу: Томская область, Первомайский р-н, п. Орехово, ул. Ленина, 2</t>
  </si>
  <si>
    <t>Мероприятие 4. Обеспечение средствами обучения и воспитания, столовым оборудованием муниципальных общеобразовательных организаций</t>
  </si>
  <si>
    <t>Мероприятие 5. Обеспечение антитеррористической защиты отремонтированных зданий муниципальных общеобразовательных организаций</t>
  </si>
  <si>
    <t>Всего по задаче 6.</t>
  </si>
  <si>
    <t>1. Перечень программных мероприятий</t>
  </si>
  <si>
    <t>Ввод в действие локальных водопроводов, км, водонапорных башен</t>
  </si>
  <si>
    <t>Реконструкция системы водоснабжения по адресу ул.Больничная, 3Б с.Первомайское, Первомайского сельского поселения, Томской области</t>
  </si>
  <si>
    <t>Реконструкция системы водоснабжения по адресу ул.Дальняя, земельный участок №27 с.Первомайское, Первомайского сельского поселения, Томской области</t>
  </si>
  <si>
    <t>0,0,</t>
  </si>
  <si>
    <t>Реконструкция системы водоснабжения по адресу ул.Комсомольская, 43 с.Первомайское, Первомайского сельского поселения, Томской области</t>
  </si>
  <si>
    <t>Мероприятие 6.</t>
  </si>
  <si>
    <t>Реконструкция системы водоснабжения по адресу ул.Полевая, земельный участок №17И с.Первомайское, Первомайского сельского поселения, Томской области</t>
  </si>
  <si>
    <t>Реконструкция системы водоснабжения по адресу ул.Северная, 17 с.Первомайское, Первомайского сельского поселения, Томской области</t>
  </si>
  <si>
    <t>Мероприятие 8.</t>
  </si>
  <si>
    <t>Реконструкция системы водоснабжения по адресу ул.Молодежная, земельный участок №15А с.Первомайское, Первомайского сельского поселения, Томской области</t>
  </si>
  <si>
    <t>Мероприятие 9.</t>
  </si>
  <si>
    <t>Реконструкция системы водоснабжения по адресу ул.Зеленая, земельный участок №15 с.Первомайское, Первомайского сельского поселения, Томской области</t>
  </si>
  <si>
    <t>Мероприятие 10.</t>
  </si>
  <si>
    <t>Реконструкция системы водоснабжения по адресу ул.Ленинская, земельный участок №17Б с.Первомайское, Первомайского сельского поселения, Томской области</t>
  </si>
  <si>
    <t>Мероприятие 11.</t>
  </si>
  <si>
    <t>Реконструкция системы водоснабжения по адресу ул.Ленинская, 114а с.Первомайское, Первомайского сельского поселения, Томской области</t>
  </si>
  <si>
    <t>Мероприятие 12.</t>
  </si>
  <si>
    <t>Реконструкция водоводов системы водоснабжения с.Первомайское, Первомайского сельского поселения, Томской области</t>
  </si>
  <si>
    <t>Обустройство сценической площадки, трибун, футбольного поля по адресу: Томская область, Первомайский район,  с. Ежи, ул. Школьная.</t>
  </si>
  <si>
    <t>Сохранение доли сельского населения в общей численности населения Томской области, %</t>
  </si>
  <si>
    <t>Мероприятие 13.</t>
  </si>
  <si>
    <t>Мероприятие 14.</t>
  </si>
  <si>
    <t>Работы по обследованию сетей водоснабжения и разработке схемы водоснабжения и водоотведения Первомайского сельского поселения Первомайского района Томской области на период до 2023 года (актуализация на 2024 год)</t>
  </si>
  <si>
    <t>Корректировка проектно-сметной документации по объектам реконструкции систем водоснабжения с. Первомайского</t>
  </si>
  <si>
    <t xml:space="preserve">4. Обоснование ресурсного обеспечения муниципальной программы.
На мероприятия программы предполагается направить средства из федерального бюджета, областного бюджета и местного бюджета. Общий объем финансирования Программы 2020-2024 годы с прогнозом на 2025 и 2026 годы прогнозируется в размере 741060,30 тыс. руб., в том числе:
</t>
  </si>
  <si>
    <t xml:space="preserve">4. Обоснование ресурсного обеспечения муниципальной подпрограммы 1.
На мероприятия программы предполагается направить средства из федерального бюджета, областного бюджета и местного бюджета. Общий объем финансирования Программы 2020-2024 годы с прогнозом на 2025 и 2026 годы прогнозируется в размере 741060,30 тыс. руб., в том числе:
</t>
  </si>
  <si>
    <t>Приложение №1 к постановлению Администрации Первомайского района от 28.03.2024 № 116</t>
  </si>
  <si>
    <r>
      <t xml:space="preserve">          </t>
    </r>
    <r>
      <rPr>
        <sz val="9"/>
        <color theme="1"/>
        <rFont val="Calibri"/>
        <family val="2"/>
        <charset val="204"/>
        <scheme val="minor"/>
      </rPr>
      <t xml:space="preserve"> Приложение №2 к постановлению
   Администрации Первомайского района                                                                                                                                                                                                от 28.03.2024 № 116</t>
    </r>
  </si>
  <si>
    <t xml:space="preserve">     Приложение № 3 к постановлению
   Администрации Первомайского района от 28.03.2024 № 116
</t>
  </si>
  <si>
    <t>Приложение №4 к постановлению Администрации Первомайского района от 28.03.2024 № 116</t>
  </si>
  <si>
    <t xml:space="preserve">           Приложение №5 к постановлению
   Администрации Первомайского района 
      от 28.03.2024 № 116
</t>
  </si>
  <si>
    <t>Приложение № 6 к постановлению
   Администрации Первомайского района                                                                                             от 28.03.2024 №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</si>
</sst>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justify" vertical="center" wrapText="1"/>
    </xf>
    <xf numFmtId="2" fontId="4" fillId="0" borderId="30" xfId="0" applyNumberFormat="1" applyFont="1" applyBorder="1" applyAlignment="1">
      <alignment horizontal="justify" vertical="center" wrapText="1"/>
    </xf>
    <xf numFmtId="2" fontId="4" fillId="0" borderId="4" xfId="0" applyNumberFormat="1" applyFont="1" applyBorder="1" applyAlignment="1">
      <alignment horizontal="justify" vertical="center" wrapText="1"/>
    </xf>
    <xf numFmtId="2" fontId="3" fillId="0" borderId="20" xfId="0" applyNumberFormat="1" applyFont="1" applyBorder="1" applyAlignment="1">
      <alignment horizontal="justify" vertical="center" wrapText="1"/>
    </xf>
    <xf numFmtId="2" fontId="3" fillId="0" borderId="30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justify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4" fillId="0" borderId="32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8" fillId="0" borderId="5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E1" sqref="E1:J2"/>
    </sheetView>
  </sheetViews>
  <sheetFormatPr defaultRowHeight="15" x14ac:dyDescent="0.25"/>
  <cols>
    <col min="1" max="1" width="23.42578125" customWidth="1"/>
    <col min="2" max="2" width="17.28515625" customWidth="1"/>
    <col min="3" max="3" width="15" bestFit="1" customWidth="1"/>
    <col min="4" max="4" width="12.140625" bestFit="1" customWidth="1"/>
    <col min="5" max="5" width="10.85546875" bestFit="1" customWidth="1"/>
    <col min="6" max="7" width="12.140625" bestFit="1" customWidth="1"/>
    <col min="8" max="8" width="11.140625" customWidth="1"/>
    <col min="9" max="9" width="10.5703125" customWidth="1"/>
    <col min="10" max="10" width="11.140625" customWidth="1"/>
  </cols>
  <sheetData>
    <row r="1" spans="1:10" x14ac:dyDescent="0.25">
      <c r="E1" s="60" t="s">
        <v>144</v>
      </c>
      <c r="F1" s="60"/>
      <c r="G1" s="60"/>
      <c r="H1" s="60"/>
      <c r="I1" s="60"/>
      <c r="J1" s="60"/>
    </row>
    <row r="2" spans="1:10" ht="15.75" thickBot="1" x14ac:dyDescent="0.3">
      <c r="E2" s="61"/>
      <c r="F2" s="61"/>
      <c r="G2" s="61"/>
      <c r="H2" s="61"/>
      <c r="I2" s="61"/>
      <c r="J2" s="61"/>
    </row>
    <row r="3" spans="1:10" ht="63.75" thickBot="1" x14ac:dyDescent="0.3">
      <c r="A3" s="57" t="s">
        <v>19</v>
      </c>
      <c r="B3" s="5" t="s">
        <v>0</v>
      </c>
      <c r="C3" s="5" t="s">
        <v>1</v>
      </c>
      <c r="D3" s="5">
        <v>2020</v>
      </c>
      <c r="E3" s="5">
        <v>2021</v>
      </c>
      <c r="F3" s="5">
        <v>2022</v>
      </c>
      <c r="G3" s="5">
        <v>2023</v>
      </c>
      <c r="H3" s="5">
        <v>2024</v>
      </c>
      <c r="I3" s="5" t="s">
        <v>2</v>
      </c>
      <c r="J3" s="5" t="s">
        <v>3</v>
      </c>
    </row>
    <row r="4" spans="1:10" ht="30" customHeight="1" x14ac:dyDescent="0.25">
      <c r="A4" s="58"/>
      <c r="B4" s="57" t="s">
        <v>20</v>
      </c>
      <c r="C4" s="65">
        <f>'Приложение № 4'!C4:C5</f>
        <v>592331.09604999993</v>
      </c>
      <c r="D4" s="62">
        <f>'Приложение № 4'!D4:D5</f>
        <v>82638.349999999991</v>
      </c>
      <c r="E4" s="62">
        <f>'Приложение № 4'!E4:E5</f>
        <v>52210</v>
      </c>
      <c r="F4" s="62">
        <f>'Приложение № 4'!F4:F5</f>
        <v>195275.85799999998</v>
      </c>
      <c r="G4" s="62">
        <f>'Приложение № 4'!G4:G5</f>
        <v>209994.41805000001</v>
      </c>
      <c r="H4" s="62">
        <f>'Приложение № 4'!H4:H5</f>
        <v>52212.469999999994</v>
      </c>
      <c r="I4" s="62">
        <f>'Приложение № 4'!I4:I5</f>
        <v>0</v>
      </c>
      <c r="J4" s="62">
        <f>'Приложение № 4'!J4:J5</f>
        <v>0</v>
      </c>
    </row>
    <row r="5" spans="1:10" ht="36.75" customHeight="1" thickBot="1" x14ac:dyDescent="0.3">
      <c r="A5" s="58"/>
      <c r="B5" s="59"/>
      <c r="C5" s="66"/>
      <c r="D5" s="64"/>
      <c r="E5" s="64"/>
      <c r="F5" s="64"/>
      <c r="G5" s="64"/>
      <c r="H5" s="64"/>
      <c r="I5" s="64"/>
      <c r="J5" s="64"/>
    </row>
    <row r="6" spans="1:10" ht="45.75" thickBot="1" x14ac:dyDescent="0.3">
      <c r="A6" s="58"/>
      <c r="B6" s="7" t="s">
        <v>4</v>
      </c>
      <c r="C6" s="33">
        <f>'Приложение № 4'!C6</f>
        <v>87016.687659999996</v>
      </c>
      <c r="D6" s="34">
        <f>'Приложение № 4'!D6</f>
        <v>23185.89</v>
      </c>
      <c r="E6" s="34">
        <f>'Приложение № 4'!E6</f>
        <v>12838</v>
      </c>
      <c r="F6" s="34">
        <f>'Приложение № 4'!F6</f>
        <v>19227.68561</v>
      </c>
      <c r="G6" s="34">
        <f>'Приложение № 4'!G6</f>
        <v>27374.942049999998</v>
      </c>
      <c r="H6" s="34">
        <f>'Приложение № 4'!H6</f>
        <v>4390.17</v>
      </c>
      <c r="I6" s="34">
        <f>'Приложение № 4'!I6</f>
        <v>0</v>
      </c>
      <c r="J6" s="34">
        <f>'Приложение № 4'!J6</f>
        <v>0</v>
      </c>
    </row>
    <row r="7" spans="1:10" ht="30.75" thickBot="1" x14ac:dyDescent="0.3">
      <c r="A7" s="58"/>
      <c r="B7" s="7" t="s">
        <v>5</v>
      </c>
      <c r="C7" s="33">
        <f>'Приложение № 4'!C7</f>
        <v>19976.323499999999</v>
      </c>
      <c r="D7" s="34">
        <f>'Приложение № 4'!D7</f>
        <v>3382.54</v>
      </c>
      <c r="E7" s="34">
        <f>'Приложение № 4'!E7</f>
        <v>2296.6</v>
      </c>
      <c r="F7" s="34">
        <f>'Приложение № 4'!F7</f>
        <v>7947.5596999999998</v>
      </c>
      <c r="G7" s="34">
        <f>'Приложение № 4'!G7</f>
        <v>5990.3238000000001</v>
      </c>
      <c r="H7" s="34">
        <f>'Приложение № 4'!H7</f>
        <v>359.3</v>
      </c>
      <c r="I7" s="34">
        <f>'Приложение № 4'!I7</f>
        <v>0</v>
      </c>
      <c r="J7" s="34">
        <f>'Приложение № 4'!J7</f>
        <v>0</v>
      </c>
    </row>
    <row r="8" spans="1:10" ht="30" customHeight="1" x14ac:dyDescent="0.25">
      <c r="A8" s="58"/>
      <c r="B8" s="57" t="s">
        <v>21</v>
      </c>
      <c r="C8" s="65">
        <f>'Приложение № 4'!C8:C10</f>
        <v>41736.166759999993</v>
      </c>
      <c r="D8" s="62">
        <f>'Приложение № 4'!D8:D10</f>
        <v>9090.9599999999991</v>
      </c>
      <c r="E8" s="62">
        <f>'Приложение № 4'!E8:E10</f>
        <v>4622.28</v>
      </c>
      <c r="F8" s="62">
        <f>'Приложение № 4'!F8:F10</f>
        <v>22494.42</v>
      </c>
      <c r="G8" s="62">
        <f>'Приложение № 4'!G8:G10</f>
        <v>4239.9629999999997</v>
      </c>
      <c r="H8" s="62">
        <f>'Приложение № 4'!H8:H10</f>
        <v>1288.54376</v>
      </c>
      <c r="I8" s="62">
        <f>'Приложение № 4'!I8:I10</f>
        <v>0</v>
      </c>
      <c r="J8" s="62">
        <f>'Приложение № 4'!J8:J10</f>
        <v>0</v>
      </c>
    </row>
    <row r="9" spans="1:10" x14ac:dyDescent="0.25">
      <c r="A9" s="58"/>
      <c r="B9" s="58"/>
      <c r="C9" s="67"/>
      <c r="D9" s="63"/>
      <c r="E9" s="63"/>
      <c r="F9" s="63"/>
      <c r="G9" s="63"/>
      <c r="H9" s="63"/>
      <c r="I9" s="63"/>
      <c r="J9" s="63"/>
    </row>
    <row r="10" spans="1:10" ht="15.75" thickBot="1" x14ac:dyDescent="0.3">
      <c r="A10" s="58"/>
      <c r="B10" s="59"/>
      <c r="C10" s="66"/>
      <c r="D10" s="64"/>
      <c r="E10" s="64"/>
      <c r="F10" s="64"/>
      <c r="G10" s="64"/>
      <c r="H10" s="64"/>
      <c r="I10" s="64"/>
      <c r="J10" s="64"/>
    </row>
    <row r="11" spans="1:10" ht="15" customHeight="1" x14ac:dyDescent="0.25">
      <c r="A11" s="58"/>
      <c r="B11" s="57" t="s">
        <v>22</v>
      </c>
      <c r="C11" s="65">
        <f>SUM(C4:C10)</f>
        <v>741060.27396999975</v>
      </c>
      <c r="D11" s="65">
        <f t="shared" ref="D11:J11" si="0">SUM(D4:D10)</f>
        <v>118297.73999999999</v>
      </c>
      <c r="E11" s="65">
        <f t="shared" si="0"/>
        <v>71966.880000000005</v>
      </c>
      <c r="F11" s="65">
        <f>SUM(F4:F10)</f>
        <v>244945.52331000002</v>
      </c>
      <c r="G11" s="65">
        <f t="shared" si="0"/>
        <v>247599.64689999999</v>
      </c>
      <c r="H11" s="65">
        <f t="shared" si="0"/>
        <v>58250.483759999996</v>
      </c>
      <c r="I11" s="65">
        <f t="shared" si="0"/>
        <v>0</v>
      </c>
      <c r="J11" s="65">
        <f t="shared" si="0"/>
        <v>0</v>
      </c>
    </row>
    <row r="12" spans="1:10" ht="15.75" customHeight="1" thickBot="1" x14ac:dyDescent="0.3">
      <c r="A12" s="59"/>
      <c r="B12" s="59"/>
      <c r="C12" s="66"/>
      <c r="D12" s="66"/>
      <c r="E12" s="66"/>
      <c r="F12" s="66"/>
      <c r="G12" s="66"/>
      <c r="H12" s="66"/>
      <c r="I12" s="66"/>
      <c r="J12" s="66"/>
    </row>
    <row r="13" spans="1:10" ht="15.75" thickBot="1" x14ac:dyDescent="0.3"/>
    <row r="14" spans="1:10" x14ac:dyDescent="0.25">
      <c r="A14" s="1" t="s">
        <v>6</v>
      </c>
      <c r="B14" s="8" t="s">
        <v>11</v>
      </c>
      <c r="C14" s="57" t="s">
        <v>1</v>
      </c>
      <c r="D14" s="57">
        <v>2020</v>
      </c>
      <c r="E14" s="57">
        <v>2021</v>
      </c>
      <c r="F14" s="57">
        <v>2022</v>
      </c>
      <c r="G14" s="57">
        <v>2023</v>
      </c>
      <c r="H14" s="57">
        <v>2024</v>
      </c>
      <c r="I14" s="57" t="s">
        <v>15</v>
      </c>
      <c r="J14" s="57" t="s">
        <v>3</v>
      </c>
    </row>
    <row r="15" spans="1:10" ht="30" x14ac:dyDescent="0.25">
      <c r="A15" s="2" t="s">
        <v>7</v>
      </c>
      <c r="B15" s="6" t="s">
        <v>12</v>
      </c>
      <c r="C15" s="58"/>
      <c r="D15" s="58"/>
      <c r="E15" s="58"/>
      <c r="F15" s="58"/>
      <c r="G15" s="58"/>
      <c r="H15" s="58"/>
      <c r="I15" s="58"/>
      <c r="J15" s="58"/>
    </row>
    <row r="16" spans="1:10" ht="30" x14ac:dyDescent="0.25">
      <c r="A16" s="2" t="s">
        <v>8</v>
      </c>
      <c r="B16" s="6" t="s">
        <v>13</v>
      </c>
      <c r="C16" s="58"/>
      <c r="D16" s="58"/>
      <c r="E16" s="58"/>
      <c r="F16" s="58"/>
      <c r="G16" s="58"/>
      <c r="H16" s="58"/>
      <c r="I16" s="58"/>
      <c r="J16" s="58"/>
    </row>
    <row r="17" spans="1:10" ht="30.75" thickBot="1" x14ac:dyDescent="0.3">
      <c r="A17" s="2" t="s">
        <v>9</v>
      </c>
      <c r="B17" s="7" t="s">
        <v>14</v>
      </c>
      <c r="C17" s="59"/>
      <c r="D17" s="59"/>
      <c r="E17" s="59"/>
      <c r="F17" s="59"/>
      <c r="G17" s="59"/>
      <c r="H17" s="59"/>
      <c r="I17" s="59"/>
      <c r="J17" s="59"/>
    </row>
    <row r="18" spans="1:10" ht="15.75" thickBot="1" x14ac:dyDescent="0.3">
      <c r="A18" s="2" t="s">
        <v>10</v>
      </c>
      <c r="B18" s="7" t="s">
        <v>16</v>
      </c>
      <c r="C18" s="7"/>
      <c r="D18" s="7"/>
      <c r="E18" s="7"/>
      <c r="F18" s="7"/>
      <c r="G18" s="7"/>
      <c r="H18" s="7"/>
      <c r="I18" s="7"/>
      <c r="J18" s="7"/>
    </row>
    <row r="19" spans="1:10" ht="105.75" thickBot="1" x14ac:dyDescent="0.3">
      <c r="A19" s="3"/>
      <c r="B19" s="7" t="s">
        <v>17</v>
      </c>
      <c r="C19" s="7"/>
      <c r="D19" s="7"/>
      <c r="E19" s="7"/>
      <c r="F19" s="7"/>
      <c r="G19" s="7"/>
      <c r="H19" s="7"/>
      <c r="I19" s="7"/>
      <c r="J19" s="7"/>
    </row>
    <row r="20" spans="1:10" ht="16.5" thickBot="1" x14ac:dyDescent="0.3">
      <c r="A20" s="4"/>
      <c r="B20" s="7" t="s">
        <v>18</v>
      </c>
      <c r="C20" s="33">
        <f>C11</f>
        <v>741060.27396999975</v>
      </c>
      <c r="D20" s="33">
        <f t="shared" ref="D20:J20" si="1">D11</f>
        <v>118297.73999999999</v>
      </c>
      <c r="E20" s="33">
        <f t="shared" si="1"/>
        <v>71966.880000000005</v>
      </c>
      <c r="F20" s="33">
        <f t="shared" si="1"/>
        <v>244945.52331000002</v>
      </c>
      <c r="G20" s="33">
        <f t="shared" si="1"/>
        <v>247599.64689999999</v>
      </c>
      <c r="H20" s="33">
        <f t="shared" si="1"/>
        <v>58250.483759999996</v>
      </c>
      <c r="I20" s="33">
        <f t="shared" si="1"/>
        <v>0</v>
      </c>
      <c r="J20" s="33">
        <f t="shared" si="1"/>
        <v>0</v>
      </c>
    </row>
  </sheetData>
  <mergeCells count="37">
    <mergeCell ref="H14:H17"/>
    <mergeCell ref="C8:C10"/>
    <mergeCell ref="H8:H10"/>
    <mergeCell ref="J11:J12"/>
    <mergeCell ref="C4:C5"/>
    <mergeCell ref="D4:D5"/>
    <mergeCell ref="E4:E5"/>
    <mergeCell ref="F4:F5"/>
    <mergeCell ref="G4:G5"/>
    <mergeCell ref="H4:H5"/>
    <mergeCell ref="I4:I5"/>
    <mergeCell ref="J4:J5"/>
    <mergeCell ref="D8:D10"/>
    <mergeCell ref="E8:E10"/>
    <mergeCell ref="F8:F10"/>
    <mergeCell ref="G8:G10"/>
    <mergeCell ref="E11:E12"/>
    <mergeCell ref="F11:F12"/>
    <mergeCell ref="G11:G12"/>
    <mergeCell ref="H11:H12"/>
    <mergeCell ref="I11:I12"/>
    <mergeCell ref="I14:I17"/>
    <mergeCell ref="J14:J17"/>
    <mergeCell ref="E1:J2"/>
    <mergeCell ref="A3:A12"/>
    <mergeCell ref="B4:B5"/>
    <mergeCell ref="B8:B10"/>
    <mergeCell ref="B11:B12"/>
    <mergeCell ref="C14:C17"/>
    <mergeCell ref="D14:D17"/>
    <mergeCell ref="E14:E17"/>
    <mergeCell ref="F14:F17"/>
    <mergeCell ref="G14:G17"/>
    <mergeCell ref="I8:I10"/>
    <mergeCell ref="J8:J10"/>
    <mergeCell ref="C11:C12"/>
    <mergeCell ref="D11:D1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H1" sqref="H1:K2"/>
    </sheetView>
  </sheetViews>
  <sheetFormatPr defaultRowHeight="15" x14ac:dyDescent="0.25"/>
  <cols>
    <col min="1" max="1" width="19.85546875" customWidth="1"/>
    <col min="2" max="2" width="4.42578125" hidden="1" customWidth="1"/>
    <col min="3" max="3" width="19.85546875" customWidth="1"/>
    <col min="4" max="4" width="14.28515625" customWidth="1"/>
    <col min="5" max="5" width="14.85546875" bestFit="1" customWidth="1"/>
    <col min="6" max="6" width="15.7109375" customWidth="1"/>
    <col min="7" max="7" width="13.7109375" customWidth="1"/>
    <col min="8" max="8" width="11.85546875" customWidth="1"/>
    <col min="9" max="9" width="12.85546875" customWidth="1"/>
    <col min="10" max="10" width="15" customWidth="1"/>
    <col min="11" max="11" width="15.5703125" customWidth="1"/>
  </cols>
  <sheetData>
    <row r="1" spans="1:12" ht="30" customHeight="1" x14ac:dyDescent="0.25">
      <c r="H1" s="60" t="s">
        <v>145</v>
      </c>
      <c r="I1" s="60"/>
      <c r="J1" s="60"/>
      <c r="K1" s="60"/>
    </row>
    <row r="2" spans="1:12" ht="30" customHeight="1" x14ac:dyDescent="0.25">
      <c r="H2" s="60"/>
      <c r="I2" s="60"/>
      <c r="J2" s="60"/>
      <c r="K2" s="60"/>
    </row>
    <row r="3" spans="1:12" ht="18" thickBot="1" x14ac:dyDescent="0.35">
      <c r="A3" s="83" t="s">
        <v>39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2" ht="49.5" customHeight="1" thickBot="1" x14ac:dyDescent="0.3">
      <c r="A4" s="85" t="s">
        <v>23</v>
      </c>
      <c r="B4" s="100" t="s">
        <v>24</v>
      </c>
      <c r="C4" s="101"/>
      <c r="D4" s="85" t="s">
        <v>25</v>
      </c>
      <c r="E4" s="91" t="s">
        <v>26</v>
      </c>
      <c r="F4" s="92"/>
      <c r="G4" s="92"/>
      <c r="H4" s="92"/>
      <c r="I4" s="93"/>
      <c r="J4" s="85" t="s">
        <v>27</v>
      </c>
      <c r="K4" s="85" t="s">
        <v>28</v>
      </c>
      <c r="L4" s="9"/>
    </row>
    <row r="5" spans="1:12" ht="16.5" thickBot="1" x14ac:dyDescent="0.3">
      <c r="A5" s="99"/>
      <c r="B5" s="71"/>
      <c r="C5" s="102"/>
      <c r="D5" s="99"/>
      <c r="E5" s="91" t="s">
        <v>29</v>
      </c>
      <c r="F5" s="92"/>
      <c r="G5" s="92"/>
      <c r="H5" s="92"/>
      <c r="I5" s="93"/>
      <c r="J5" s="99"/>
      <c r="K5" s="99"/>
      <c r="L5" s="9"/>
    </row>
    <row r="6" spans="1:12" ht="110.25" customHeight="1" x14ac:dyDescent="0.25">
      <c r="A6" s="99"/>
      <c r="B6" s="71"/>
      <c r="C6" s="102"/>
      <c r="D6" s="99"/>
      <c r="E6" s="85" t="s">
        <v>1</v>
      </c>
      <c r="F6" s="85" t="s">
        <v>30</v>
      </c>
      <c r="G6" s="85" t="s">
        <v>31</v>
      </c>
      <c r="H6" s="85" t="s">
        <v>32</v>
      </c>
      <c r="I6" s="85" t="s">
        <v>33</v>
      </c>
      <c r="J6" s="99"/>
      <c r="K6" s="99"/>
      <c r="L6" s="9"/>
    </row>
    <row r="7" spans="1:12" ht="15.75" thickBot="1" x14ac:dyDescent="0.3">
      <c r="A7" s="87"/>
      <c r="B7" s="74"/>
      <c r="C7" s="103"/>
      <c r="D7" s="87"/>
      <c r="E7" s="87"/>
      <c r="F7" s="87"/>
      <c r="G7" s="87"/>
      <c r="H7" s="86"/>
      <c r="I7" s="87"/>
      <c r="J7" s="87"/>
      <c r="K7" s="87"/>
      <c r="L7" s="9"/>
    </row>
    <row r="8" spans="1:12" ht="31.5" customHeight="1" thickBot="1" x14ac:dyDescent="0.3">
      <c r="A8" s="88" t="s">
        <v>34</v>
      </c>
      <c r="B8" s="89"/>
      <c r="C8" s="89"/>
      <c r="D8" s="89"/>
      <c r="E8" s="89"/>
      <c r="F8" s="89"/>
      <c r="G8" s="89"/>
      <c r="H8" s="89"/>
      <c r="I8" s="89"/>
      <c r="J8" s="89"/>
      <c r="K8" s="90"/>
      <c r="L8" s="9"/>
    </row>
    <row r="9" spans="1:12" ht="31.5" customHeight="1" thickBot="1" x14ac:dyDescent="0.3">
      <c r="A9" s="91" t="s">
        <v>35</v>
      </c>
      <c r="B9" s="92"/>
      <c r="C9" s="92"/>
      <c r="D9" s="92"/>
      <c r="E9" s="92"/>
      <c r="F9" s="92"/>
      <c r="G9" s="92"/>
      <c r="H9" s="92"/>
      <c r="I9" s="92"/>
      <c r="J9" s="92"/>
      <c r="K9" s="93"/>
      <c r="L9" s="9"/>
    </row>
    <row r="10" spans="1:12" ht="26.25" customHeight="1" thickBot="1" x14ac:dyDescent="0.3">
      <c r="A10" s="77" t="s">
        <v>36</v>
      </c>
      <c r="B10" s="78"/>
      <c r="C10" s="96" t="s">
        <v>37</v>
      </c>
      <c r="D10" s="11" t="s">
        <v>1</v>
      </c>
      <c r="E10" s="35">
        <f>SUM(F10:I10)</f>
        <v>741060.27396999975</v>
      </c>
      <c r="F10" s="36">
        <f>SUM(F11:F17)</f>
        <v>592331.09604999993</v>
      </c>
      <c r="G10" s="36">
        <f t="shared" ref="G10:I10" si="0">SUM(G11:G17)</f>
        <v>87016.687659999996</v>
      </c>
      <c r="H10" s="36">
        <f t="shared" si="0"/>
        <v>19976.323499999999</v>
      </c>
      <c r="I10" s="37">
        <f t="shared" si="0"/>
        <v>41736.166759999993</v>
      </c>
      <c r="J10" s="12">
        <v>1.5</v>
      </c>
      <c r="K10" s="57" t="s">
        <v>137</v>
      </c>
      <c r="L10" s="9"/>
    </row>
    <row r="11" spans="1:12" ht="24" customHeight="1" thickBot="1" x14ac:dyDescent="0.3">
      <c r="A11" s="79"/>
      <c r="B11" s="80"/>
      <c r="C11" s="97"/>
      <c r="D11" s="13">
        <v>2020</v>
      </c>
      <c r="E11" s="35">
        <f>SUM(F11:I11)</f>
        <v>118297.73999999999</v>
      </c>
      <c r="F11" s="38">
        <f>'Приложение № 5'!E421</f>
        <v>82638.349999999991</v>
      </c>
      <c r="G11" s="39">
        <f>'Приложение № 5'!F421</f>
        <v>23185.89</v>
      </c>
      <c r="H11" s="39">
        <f>'Приложение № 5'!G421</f>
        <v>3382.54</v>
      </c>
      <c r="I11" s="39">
        <f>'Приложение № 5'!H421</f>
        <v>9090.9599999999991</v>
      </c>
      <c r="J11" s="15">
        <v>1.5</v>
      </c>
      <c r="K11" s="58"/>
      <c r="L11" s="9"/>
    </row>
    <row r="12" spans="1:12" ht="16.5" thickBot="1" x14ac:dyDescent="0.3">
      <c r="A12" s="79"/>
      <c r="B12" s="80"/>
      <c r="C12" s="97"/>
      <c r="D12" s="13">
        <v>2021</v>
      </c>
      <c r="E12" s="35">
        <f t="shared" ref="E12:E17" si="1">SUM(F12:I12)</f>
        <v>71966.880000000005</v>
      </c>
      <c r="F12" s="38">
        <f>'Приложение № 5'!E422</f>
        <v>52210</v>
      </c>
      <c r="G12" s="38">
        <f>'Приложение № 5'!F422</f>
        <v>12838</v>
      </c>
      <c r="H12" s="38">
        <f>'Приложение № 5'!G422</f>
        <v>2296.6</v>
      </c>
      <c r="I12" s="38">
        <f>'Приложение № 5'!H422</f>
        <v>4622.28</v>
      </c>
      <c r="J12" s="15">
        <v>1.5</v>
      </c>
      <c r="K12" s="58"/>
      <c r="L12" s="9"/>
    </row>
    <row r="13" spans="1:12" ht="16.5" thickBot="1" x14ac:dyDescent="0.3">
      <c r="A13" s="79"/>
      <c r="B13" s="80"/>
      <c r="C13" s="97"/>
      <c r="D13" s="13">
        <v>2022</v>
      </c>
      <c r="E13" s="35">
        <f t="shared" si="1"/>
        <v>244945.52331000002</v>
      </c>
      <c r="F13" s="38">
        <f>'Приложение № 5'!E423</f>
        <v>195275.85799999998</v>
      </c>
      <c r="G13" s="38">
        <f>'Приложение № 5'!F423</f>
        <v>19227.68561</v>
      </c>
      <c r="H13" s="38">
        <f>'Приложение № 5'!G423</f>
        <v>7947.5596999999998</v>
      </c>
      <c r="I13" s="38">
        <f>'Приложение № 5'!H423</f>
        <v>22494.42</v>
      </c>
      <c r="J13" s="15">
        <v>1.5</v>
      </c>
      <c r="K13" s="58"/>
      <c r="L13" s="9"/>
    </row>
    <row r="14" spans="1:12" ht="16.5" thickBot="1" x14ac:dyDescent="0.3">
      <c r="A14" s="79"/>
      <c r="B14" s="80"/>
      <c r="C14" s="97"/>
      <c r="D14" s="13">
        <v>2023</v>
      </c>
      <c r="E14" s="35">
        <f t="shared" si="1"/>
        <v>247599.64689999999</v>
      </c>
      <c r="F14" s="38">
        <f>'Приложение № 5'!E424</f>
        <v>209994.41805000001</v>
      </c>
      <c r="G14" s="38">
        <f>'Приложение № 5'!F424</f>
        <v>27374.942049999998</v>
      </c>
      <c r="H14" s="38">
        <f>'Приложение № 5'!G424</f>
        <v>5990.3238000000001</v>
      </c>
      <c r="I14" s="38">
        <f>'Приложение № 5'!H424</f>
        <v>4239.9629999999997</v>
      </c>
      <c r="J14" s="15">
        <v>1.5</v>
      </c>
      <c r="K14" s="58"/>
      <c r="L14" s="9"/>
    </row>
    <row r="15" spans="1:12" ht="16.5" thickBot="1" x14ac:dyDescent="0.3">
      <c r="A15" s="79"/>
      <c r="B15" s="80"/>
      <c r="C15" s="97"/>
      <c r="D15" s="13">
        <v>2024</v>
      </c>
      <c r="E15" s="35">
        <f t="shared" si="1"/>
        <v>58250.483759999996</v>
      </c>
      <c r="F15" s="38">
        <f>'Приложение № 5'!E425</f>
        <v>52212.469999999994</v>
      </c>
      <c r="G15" s="38">
        <f>'Приложение № 5'!F425</f>
        <v>4390.17</v>
      </c>
      <c r="H15" s="40">
        <f>'Приложение № 5'!G425</f>
        <v>359.3</v>
      </c>
      <c r="I15" s="40">
        <f>'Приложение № 5'!H425</f>
        <v>1288.54376</v>
      </c>
      <c r="J15" s="15">
        <v>1.5</v>
      </c>
      <c r="K15" s="58"/>
      <c r="L15" s="9"/>
    </row>
    <row r="16" spans="1:12" ht="45.75" thickBot="1" x14ac:dyDescent="0.3">
      <c r="A16" s="79"/>
      <c r="B16" s="80"/>
      <c r="C16" s="97"/>
      <c r="D16" s="13" t="s">
        <v>15</v>
      </c>
      <c r="E16" s="35">
        <f t="shared" si="1"/>
        <v>0</v>
      </c>
      <c r="F16" s="38">
        <f>'Приложение № 5'!E426</f>
        <v>0</v>
      </c>
      <c r="G16" s="40">
        <v>0</v>
      </c>
      <c r="H16" s="40">
        <v>0</v>
      </c>
      <c r="I16" s="40">
        <v>0</v>
      </c>
      <c r="J16" s="15">
        <v>1.5</v>
      </c>
      <c r="K16" s="58"/>
      <c r="L16" s="9"/>
    </row>
    <row r="17" spans="1:12" ht="45.75" thickBot="1" x14ac:dyDescent="0.3">
      <c r="A17" s="94"/>
      <c r="B17" s="95"/>
      <c r="C17" s="98"/>
      <c r="D17" s="13" t="s">
        <v>3</v>
      </c>
      <c r="E17" s="35">
        <f t="shared" si="1"/>
        <v>0</v>
      </c>
      <c r="F17" s="38">
        <f>'Приложение № 5'!E427</f>
        <v>0</v>
      </c>
      <c r="G17" s="40">
        <v>0</v>
      </c>
      <c r="H17" s="40">
        <v>0</v>
      </c>
      <c r="I17" s="40">
        <v>0</v>
      </c>
      <c r="J17" s="15">
        <v>1.5</v>
      </c>
      <c r="K17" s="59"/>
      <c r="L17" s="9"/>
    </row>
    <row r="18" spans="1:12" ht="16.5" thickBot="1" x14ac:dyDescent="0.3">
      <c r="A18" s="68" t="s">
        <v>38</v>
      </c>
      <c r="B18" s="69"/>
      <c r="C18" s="70"/>
      <c r="D18" s="10" t="s">
        <v>1</v>
      </c>
      <c r="E18" s="41">
        <f>E10</f>
        <v>741060.27396999975</v>
      </c>
      <c r="F18" s="41">
        <f t="shared" ref="F18:I18" si="2">F10</f>
        <v>592331.09604999993</v>
      </c>
      <c r="G18" s="41">
        <f t="shared" si="2"/>
        <v>87016.687659999996</v>
      </c>
      <c r="H18" s="41">
        <f t="shared" si="2"/>
        <v>19976.323499999999</v>
      </c>
      <c r="I18" s="41">
        <f t="shared" si="2"/>
        <v>41736.166759999993</v>
      </c>
      <c r="J18" s="77"/>
      <c r="K18" s="78"/>
      <c r="L18" s="9"/>
    </row>
    <row r="19" spans="1:12" ht="16.5" thickBot="1" x14ac:dyDescent="0.3">
      <c r="A19" s="71"/>
      <c r="B19" s="72"/>
      <c r="C19" s="73"/>
      <c r="D19" s="14">
        <v>2020</v>
      </c>
      <c r="E19" s="41">
        <f t="shared" ref="E19:I19" si="3">E11</f>
        <v>118297.73999999999</v>
      </c>
      <c r="F19" s="41">
        <f t="shared" si="3"/>
        <v>82638.349999999991</v>
      </c>
      <c r="G19" s="41">
        <f t="shared" si="3"/>
        <v>23185.89</v>
      </c>
      <c r="H19" s="41">
        <f t="shared" si="3"/>
        <v>3382.54</v>
      </c>
      <c r="I19" s="41">
        <f t="shared" si="3"/>
        <v>9090.9599999999991</v>
      </c>
      <c r="J19" s="79"/>
      <c r="K19" s="80"/>
      <c r="L19" s="9"/>
    </row>
    <row r="20" spans="1:12" ht="16.5" thickBot="1" x14ac:dyDescent="0.3">
      <c r="A20" s="71"/>
      <c r="B20" s="72"/>
      <c r="C20" s="73"/>
      <c r="D20" s="14">
        <v>2021</v>
      </c>
      <c r="E20" s="41">
        <f t="shared" ref="E20:I20" si="4">E12</f>
        <v>71966.880000000005</v>
      </c>
      <c r="F20" s="41">
        <f t="shared" si="4"/>
        <v>52210</v>
      </c>
      <c r="G20" s="41">
        <f t="shared" si="4"/>
        <v>12838</v>
      </c>
      <c r="H20" s="41">
        <f t="shared" si="4"/>
        <v>2296.6</v>
      </c>
      <c r="I20" s="41">
        <f t="shared" si="4"/>
        <v>4622.28</v>
      </c>
      <c r="J20" s="79"/>
      <c r="K20" s="80"/>
      <c r="L20" s="9"/>
    </row>
    <row r="21" spans="1:12" ht="16.5" thickBot="1" x14ac:dyDescent="0.3">
      <c r="A21" s="71"/>
      <c r="B21" s="72"/>
      <c r="C21" s="73"/>
      <c r="D21" s="14">
        <v>2022</v>
      </c>
      <c r="E21" s="41">
        <f t="shared" ref="E21:I21" si="5">E13</f>
        <v>244945.52331000002</v>
      </c>
      <c r="F21" s="41">
        <f t="shared" si="5"/>
        <v>195275.85799999998</v>
      </c>
      <c r="G21" s="41">
        <f t="shared" si="5"/>
        <v>19227.68561</v>
      </c>
      <c r="H21" s="41">
        <f t="shared" si="5"/>
        <v>7947.5596999999998</v>
      </c>
      <c r="I21" s="41">
        <f t="shared" si="5"/>
        <v>22494.42</v>
      </c>
      <c r="J21" s="79"/>
      <c r="K21" s="80"/>
      <c r="L21" s="9"/>
    </row>
    <row r="22" spans="1:12" ht="16.5" thickBot="1" x14ac:dyDescent="0.3">
      <c r="A22" s="71"/>
      <c r="B22" s="72"/>
      <c r="C22" s="73"/>
      <c r="D22" s="14">
        <v>2023</v>
      </c>
      <c r="E22" s="41">
        <f t="shared" ref="E22:I22" si="6">E14</f>
        <v>247599.64689999999</v>
      </c>
      <c r="F22" s="41">
        <f t="shared" si="6"/>
        <v>209994.41805000001</v>
      </c>
      <c r="G22" s="41">
        <f t="shared" si="6"/>
        <v>27374.942049999998</v>
      </c>
      <c r="H22" s="41">
        <f t="shared" si="6"/>
        <v>5990.3238000000001</v>
      </c>
      <c r="I22" s="41">
        <f t="shared" si="6"/>
        <v>4239.9629999999997</v>
      </c>
      <c r="J22" s="79"/>
      <c r="K22" s="80"/>
      <c r="L22" s="9"/>
    </row>
    <row r="23" spans="1:12" ht="16.5" thickBot="1" x14ac:dyDescent="0.3">
      <c r="A23" s="71"/>
      <c r="B23" s="72"/>
      <c r="C23" s="73"/>
      <c r="D23" s="14">
        <v>2024</v>
      </c>
      <c r="E23" s="41">
        <f t="shared" ref="E23:I23" si="7">E15</f>
        <v>58250.483759999996</v>
      </c>
      <c r="F23" s="41">
        <f t="shared" si="7"/>
        <v>52212.469999999994</v>
      </c>
      <c r="G23" s="41">
        <f t="shared" si="7"/>
        <v>4390.17</v>
      </c>
      <c r="H23" s="41">
        <f t="shared" si="7"/>
        <v>359.3</v>
      </c>
      <c r="I23" s="41">
        <f t="shared" si="7"/>
        <v>1288.54376</v>
      </c>
      <c r="J23" s="79"/>
      <c r="K23" s="80"/>
      <c r="L23" s="9"/>
    </row>
    <row r="24" spans="1:12" ht="45.75" thickBot="1" x14ac:dyDescent="0.3">
      <c r="A24" s="71"/>
      <c r="B24" s="72"/>
      <c r="C24" s="73"/>
      <c r="D24" s="14" t="s">
        <v>15</v>
      </c>
      <c r="E24" s="41">
        <f t="shared" ref="E24:I24" si="8">E16</f>
        <v>0</v>
      </c>
      <c r="F24" s="41">
        <f t="shared" si="8"/>
        <v>0</v>
      </c>
      <c r="G24" s="41">
        <f t="shared" si="8"/>
        <v>0</v>
      </c>
      <c r="H24" s="41">
        <f t="shared" si="8"/>
        <v>0</v>
      </c>
      <c r="I24" s="41">
        <f t="shared" si="8"/>
        <v>0</v>
      </c>
      <c r="J24" s="79"/>
      <c r="K24" s="80"/>
      <c r="L24" s="9"/>
    </row>
    <row r="25" spans="1:12" ht="45.75" thickBot="1" x14ac:dyDescent="0.3">
      <c r="A25" s="74"/>
      <c r="B25" s="75"/>
      <c r="C25" s="76"/>
      <c r="D25" s="14" t="s">
        <v>3</v>
      </c>
      <c r="E25" s="41">
        <f t="shared" ref="E25:I25" si="9">E17</f>
        <v>0</v>
      </c>
      <c r="F25" s="41">
        <f t="shared" si="9"/>
        <v>0</v>
      </c>
      <c r="G25" s="41">
        <f t="shared" si="9"/>
        <v>0</v>
      </c>
      <c r="H25" s="41">
        <f t="shared" si="9"/>
        <v>0</v>
      </c>
      <c r="I25" s="41">
        <f t="shared" si="9"/>
        <v>0</v>
      </c>
      <c r="J25" s="81"/>
      <c r="K25" s="82"/>
      <c r="L25" s="9"/>
    </row>
  </sheetData>
  <mergeCells count="21">
    <mergeCell ref="E5:I5"/>
    <mergeCell ref="E6:E7"/>
    <mergeCell ref="F6:F7"/>
    <mergeCell ref="G6:G7"/>
    <mergeCell ref="K10:K17"/>
    <mergeCell ref="A18:C25"/>
    <mergeCell ref="J18:K25"/>
    <mergeCell ref="H1:K2"/>
    <mergeCell ref="A3:K3"/>
    <mergeCell ref="H6:H7"/>
    <mergeCell ref="I6:I7"/>
    <mergeCell ref="A8:K8"/>
    <mergeCell ref="A9:K9"/>
    <mergeCell ref="A10:B17"/>
    <mergeCell ref="C10:C17"/>
    <mergeCell ref="A4:A7"/>
    <mergeCell ref="B4:C7"/>
    <mergeCell ref="D4:D7"/>
    <mergeCell ref="E4:I4"/>
    <mergeCell ref="J4:J7"/>
    <mergeCell ref="K4:K7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F1" sqref="F1:I2"/>
    </sheetView>
  </sheetViews>
  <sheetFormatPr defaultRowHeight="15" x14ac:dyDescent="0.25"/>
  <cols>
    <col min="1" max="2" width="13.140625" customWidth="1"/>
    <col min="3" max="3" width="10.85546875" bestFit="1" customWidth="1"/>
    <col min="4" max="5" width="12.140625" bestFit="1" customWidth="1"/>
    <col min="6" max="6" width="10.5703125" customWidth="1"/>
    <col min="7" max="7" width="10.140625" customWidth="1"/>
    <col min="8" max="8" width="11.5703125" customWidth="1"/>
    <col min="9" max="9" width="13.7109375" customWidth="1"/>
  </cols>
  <sheetData>
    <row r="1" spans="1:9" x14ac:dyDescent="0.25">
      <c r="F1" s="60" t="s">
        <v>146</v>
      </c>
      <c r="G1" s="60"/>
      <c r="H1" s="60"/>
      <c r="I1" s="60"/>
    </row>
    <row r="2" spans="1:9" ht="44.25" customHeight="1" x14ac:dyDescent="0.25">
      <c r="F2" s="60"/>
      <c r="G2" s="60"/>
      <c r="H2" s="60"/>
      <c r="I2" s="60"/>
    </row>
    <row r="3" spans="1:9" ht="60.75" customHeight="1" thickBot="1" x14ac:dyDescent="0.3">
      <c r="A3" s="108" t="s">
        <v>142</v>
      </c>
      <c r="B3" s="109"/>
      <c r="C3" s="109"/>
      <c r="D3" s="109"/>
      <c r="E3" s="109"/>
      <c r="F3" s="109"/>
      <c r="G3" s="109"/>
      <c r="H3" s="109"/>
      <c r="I3" s="109"/>
    </row>
    <row r="4" spans="1:9" ht="63.75" thickBot="1" x14ac:dyDescent="0.3">
      <c r="A4" s="16"/>
      <c r="B4" s="17">
        <v>2020</v>
      </c>
      <c r="C4" s="17">
        <v>2021</v>
      </c>
      <c r="D4" s="17">
        <v>2022</v>
      </c>
      <c r="E4" s="18">
        <v>2023</v>
      </c>
      <c r="F4" s="19">
        <v>2024</v>
      </c>
      <c r="G4" s="19" t="s">
        <v>2</v>
      </c>
      <c r="H4" s="19" t="s">
        <v>40</v>
      </c>
      <c r="I4" s="19" t="s">
        <v>1</v>
      </c>
    </row>
    <row r="5" spans="1:9" ht="90.75" thickBot="1" x14ac:dyDescent="0.3">
      <c r="A5" s="20" t="s">
        <v>41</v>
      </c>
      <c r="B5" s="42">
        <f>'Приложение № 6'!B6</f>
        <v>3382.54</v>
      </c>
      <c r="C5" s="42">
        <f>'Приложение № 6'!C6</f>
        <v>2296.6</v>
      </c>
      <c r="D5" s="42">
        <f>'Приложение № 6'!D6</f>
        <v>7947.5596999999998</v>
      </c>
      <c r="E5" s="42">
        <f>'Приложение № 6'!E6</f>
        <v>5990.3238000000001</v>
      </c>
      <c r="F5" s="42">
        <f>'Приложение № 6'!F6</f>
        <v>359.3</v>
      </c>
      <c r="G5" s="42">
        <f>'Приложение № 6'!G6</f>
        <v>0</v>
      </c>
      <c r="H5" s="42">
        <f>'Приложение № 6'!H6</f>
        <v>0</v>
      </c>
      <c r="I5" s="43">
        <f>'Приложение № 6'!I6</f>
        <v>19976.323499999999</v>
      </c>
    </row>
    <row r="6" spans="1:9" ht="59.25" customHeight="1" x14ac:dyDescent="0.25">
      <c r="A6" s="110" t="s">
        <v>42</v>
      </c>
      <c r="B6" s="104">
        <f>'Приложение № 5'!E421</f>
        <v>82638.349999999991</v>
      </c>
      <c r="C6" s="104">
        <f>'Приложение № 5'!E422</f>
        <v>52210</v>
      </c>
      <c r="D6" s="104">
        <f>'Приложение № 5'!E423</f>
        <v>195275.85799999998</v>
      </c>
      <c r="E6" s="104">
        <f>'Приложение № 5'!E424</f>
        <v>209994.41805000001</v>
      </c>
      <c r="F6" s="104">
        <f>'Приложение № 5'!E425</f>
        <v>52212.469999999994</v>
      </c>
      <c r="G6" s="104">
        <f>'Приложение № 5'!E426</f>
        <v>0</v>
      </c>
      <c r="H6" s="104">
        <f>'Приложение № 5'!E427</f>
        <v>0</v>
      </c>
      <c r="I6" s="106">
        <f>SUM(B6:H7)</f>
        <v>592331.09604999993</v>
      </c>
    </row>
    <row r="7" spans="1:9" ht="15.75" customHeight="1" thickBot="1" x14ac:dyDescent="0.3">
      <c r="A7" s="111"/>
      <c r="B7" s="105"/>
      <c r="C7" s="105"/>
      <c r="D7" s="105"/>
      <c r="E7" s="105"/>
      <c r="F7" s="105"/>
      <c r="G7" s="105"/>
      <c r="H7" s="105"/>
      <c r="I7" s="107"/>
    </row>
    <row r="8" spans="1:9" ht="45.75" thickBot="1" x14ac:dyDescent="0.3">
      <c r="A8" s="20" t="s">
        <v>43</v>
      </c>
      <c r="B8" s="42">
        <f>'Приложение № 6'!B9</f>
        <v>23185.89</v>
      </c>
      <c r="C8" s="42">
        <f>'Приложение № 6'!C9</f>
        <v>12838</v>
      </c>
      <c r="D8" s="42">
        <f>'Приложение № 6'!D9</f>
        <v>19227.68561</v>
      </c>
      <c r="E8" s="42">
        <f>'Приложение № 6'!E9</f>
        <v>27374.942049999998</v>
      </c>
      <c r="F8" s="42">
        <f>'Приложение № 6'!F9</f>
        <v>4390.17</v>
      </c>
      <c r="G8" s="42">
        <f>'Приложение № 6'!G9</f>
        <v>0</v>
      </c>
      <c r="H8" s="42">
        <f>'Приложение № 6'!H9</f>
        <v>0</v>
      </c>
      <c r="I8" s="32">
        <f>'Приложение № 6'!I9</f>
        <v>87016.687659999996</v>
      </c>
    </row>
    <row r="9" spans="1:9" ht="60.75" thickBot="1" x14ac:dyDescent="0.3">
      <c r="A9" s="20" t="s">
        <v>44</v>
      </c>
      <c r="B9" s="42">
        <f>'Приложение № 6'!B10</f>
        <v>9090.9599999999991</v>
      </c>
      <c r="C9" s="42">
        <f>'Приложение № 6'!C10</f>
        <v>4622.28</v>
      </c>
      <c r="D9" s="42">
        <f>'Приложение № 6'!D10</f>
        <v>22494.42</v>
      </c>
      <c r="E9" s="42">
        <f>'Приложение № 6'!E10</f>
        <v>4239.9629999999997</v>
      </c>
      <c r="F9" s="42">
        <f>'Приложение № 6'!F10</f>
        <v>1288.54376</v>
      </c>
      <c r="G9" s="42">
        <f>'Приложение № 6'!G10</f>
        <v>0</v>
      </c>
      <c r="H9" s="42">
        <f>'Приложение № 6'!H10</f>
        <v>0</v>
      </c>
      <c r="I9" s="32">
        <f>'Приложение № 6'!I10</f>
        <v>41736.166759999993</v>
      </c>
    </row>
    <row r="10" spans="1:9" ht="16.5" thickBot="1" x14ac:dyDescent="0.3">
      <c r="A10" s="21" t="s">
        <v>45</v>
      </c>
      <c r="B10" s="44">
        <f>SUM(B5:B9)</f>
        <v>118297.73999999999</v>
      </c>
      <c r="C10" s="44">
        <f t="shared" ref="C10:H10" si="0">SUM(C5:C9)</f>
        <v>71966.880000000005</v>
      </c>
      <c r="D10" s="44">
        <f t="shared" si="0"/>
        <v>244945.52330999996</v>
      </c>
      <c r="E10" s="44">
        <f t="shared" si="0"/>
        <v>247599.64689999999</v>
      </c>
      <c r="F10" s="44">
        <f>SUM(F5:F9)</f>
        <v>58250.483759999996</v>
      </c>
      <c r="G10" s="44">
        <f t="shared" si="0"/>
        <v>0</v>
      </c>
      <c r="H10" s="44">
        <f t="shared" si="0"/>
        <v>0</v>
      </c>
      <c r="I10" s="44">
        <f>SUM(I5:I9)</f>
        <v>741060.27396999998</v>
      </c>
    </row>
  </sheetData>
  <mergeCells count="11">
    <mergeCell ref="H6:H7"/>
    <mergeCell ref="I6:I7"/>
    <mergeCell ref="F1:I2"/>
    <mergeCell ref="A3:I3"/>
    <mergeCell ref="C6:C7"/>
    <mergeCell ref="A6:A7"/>
    <mergeCell ref="B6:B7"/>
    <mergeCell ref="D6:D7"/>
    <mergeCell ref="E6:E7"/>
    <mergeCell ref="F6:F7"/>
    <mergeCell ref="G6:G7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E1" sqref="E1:J2"/>
    </sheetView>
  </sheetViews>
  <sheetFormatPr defaultRowHeight="15" x14ac:dyDescent="0.25"/>
  <cols>
    <col min="1" max="1" width="23.42578125" customWidth="1"/>
    <col min="2" max="2" width="17.28515625" customWidth="1"/>
    <col min="3" max="3" width="12.42578125" customWidth="1"/>
    <col min="4" max="4" width="12.140625" bestFit="1" customWidth="1"/>
    <col min="5" max="5" width="11" bestFit="1" customWidth="1"/>
    <col min="6" max="6" width="12.28515625" bestFit="1" customWidth="1"/>
    <col min="7" max="7" width="13.7109375" bestFit="1" customWidth="1"/>
    <col min="8" max="8" width="10.7109375" customWidth="1"/>
    <col min="9" max="9" width="10.140625" customWidth="1"/>
    <col min="10" max="10" width="10.42578125" customWidth="1"/>
  </cols>
  <sheetData>
    <row r="1" spans="1:10" x14ac:dyDescent="0.25">
      <c r="E1" s="60" t="s">
        <v>147</v>
      </c>
      <c r="F1" s="60"/>
      <c r="G1" s="60"/>
      <c r="H1" s="60"/>
      <c r="I1" s="60"/>
      <c r="J1" s="60"/>
    </row>
    <row r="2" spans="1:10" ht="15.75" thickBot="1" x14ac:dyDescent="0.3">
      <c r="E2" s="61"/>
      <c r="F2" s="61"/>
      <c r="G2" s="61"/>
      <c r="H2" s="61"/>
      <c r="I2" s="61"/>
      <c r="J2" s="61"/>
    </row>
    <row r="3" spans="1:10" ht="63.75" thickBot="1" x14ac:dyDescent="0.3">
      <c r="A3" s="57" t="s">
        <v>19</v>
      </c>
      <c r="B3" s="5" t="s">
        <v>0</v>
      </c>
      <c r="C3" s="5" t="s">
        <v>1</v>
      </c>
      <c r="D3" s="5">
        <v>2020</v>
      </c>
      <c r="E3" s="5">
        <v>2021</v>
      </c>
      <c r="F3" s="5">
        <v>2022</v>
      </c>
      <c r="G3" s="5">
        <v>2023</v>
      </c>
      <c r="H3" s="5">
        <v>2024</v>
      </c>
      <c r="I3" s="5" t="s">
        <v>2</v>
      </c>
      <c r="J3" s="5" t="s">
        <v>3</v>
      </c>
    </row>
    <row r="4" spans="1:10" ht="30" customHeight="1" x14ac:dyDescent="0.25">
      <c r="A4" s="58"/>
      <c r="B4" s="57" t="s">
        <v>20</v>
      </c>
      <c r="C4" s="65">
        <f>D4+E4+F4+G4+H4+I4+J4</f>
        <v>592331.09604999993</v>
      </c>
      <c r="D4" s="62">
        <f>'Приложение № 5'!E421</f>
        <v>82638.349999999991</v>
      </c>
      <c r="E4" s="62">
        <f>'Приложение № 5'!E422</f>
        <v>52210</v>
      </c>
      <c r="F4" s="62">
        <f>'Приложение № 5'!E423</f>
        <v>195275.85799999998</v>
      </c>
      <c r="G4" s="62">
        <f>'Приложение № 5'!E424</f>
        <v>209994.41805000001</v>
      </c>
      <c r="H4" s="62">
        <f>'Приложение № 5'!E425</f>
        <v>52212.469999999994</v>
      </c>
      <c r="I4" s="62">
        <f>'Приложение № 5'!E426</f>
        <v>0</v>
      </c>
      <c r="J4" s="62">
        <f>'Приложение № 5'!E427</f>
        <v>0</v>
      </c>
    </row>
    <row r="5" spans="1:10" ht="36.75" customHeight="1" thickBot="1" x14ac:dyDescent="0.3">
      <c r="A5" s="58"/>
      <c r="B5" s="59"/>
      <c r="C5" s="66"/>
      <c r="D5" s="64"/>
      <c r="E5" s="64"/>
      <c r="F5" s="64"/>
      <c r="G5" s="64"/>
      <c r="H5" s="64"/>
      <c r="I5" s="64"/>
      <c r="J5" s="64"/>
    </row>
    <row r="6" spans="1:10" ht="45.75" thickBot="1" x14ac:dyDescent="0.3">
      <c r="A6" s="58"/>
      <c r="B6" s="7" t="s">
        <v>4</v>
      </c>
      <c r="C6" s="33">
        <f>D6+E6+F6+G6+H6+I6+J6</f>
        <v>87016.687659999996</v>
      </c>
      <c r="D6" s="34">
        <f>'Приложение № 5'!F421</f>
        <v>23185.89</v>
      </c>
      <c r="E6" s="34">
        <f>'Приложение № 5'!F422</f>
        <v>12838</v>
      </c>
      <c r="F6" s="34">
        <f>'Приложение № 5'!F423</f>
        <v>19227.68561</v>
      </c>
      <c r="G6" s="34">
        <f>'Приложение № 5'!F424</f>
        <v>27374.942049999998</v>
      </c>
      <c r="H6" s="34">
        <f>'Приложение № 5'!F425</f>
        <v>4390.17</v>
      </c>
      <c r="I6" s="34">
        <f>'Приложение № 5'!F426</f>
        <v>0</v>
      </c>
      <c r="J6" s="34">
        <f>'Приложение № 5'!F427</f>
        <v>0</v>
      </c>
    </row>
    <row r="7" spans="1:10" ht="30.75" thickBot="1" x14ac:dyDescent="0.3">
      <c r="A7" s="58"/>
      <c r="B7" s="7" t="s">
        <v>5</v>
      </c>
      <c r="C7" s="33">
        <f>D7+E7+F7+G7+H7+I7+J7</f>
        <v>19976.323499999999</v>
      </c>
      <c r="D7" s="34">
        <f>'Приложение № 5'!G421</f>
        <v>3382.54</v>
      </c>
      <c r="E7" s="34">
        <f>'Приложение № 5'!G422</f>
        <v>2296.6</v>
      </c>
      <c r="F7" s="34">
        <f>'Приложение № 5'!G423</f>
        <v>7947.5596999999998</v>
      </c>
      <c r="G7" s="34">
        <f>'Приложение № 5'!G424</f>
        <v>5990.3238000000001</v>
      </c>
      <c r="H7" s="34">
        <f>'Приложение № 5'!G425</f>
        <v>359.3</v>
      </c>
      <c r="I7" s="34">
        <f>'Приложение № 5'!G426</f>
        <v>0</v>
      </c>
      <c r="J7" s="34">
        <f>'Приложение № 5'!G427</f>
        <v>0</v>
      </c>
    </row>
    <row r="8" spans="1:10" ht="30" customHeight="1" x14ac:dyDescent="0.25">
      <c r="A8" s="58"/>
      <c r="B8" s="57" t="s">
        <v>21</v>
      </c>
      <c r="C8" s="65">
        <f>SUM(D8:J10)</f>
        <v>41736.166759999993</v>
      </c>
      <c r="D8" s="62">
        <f>'Приложение № 5'!H421</f>
        <v>9090.9599999999991</v>
      </c>
      <c r="E8" s="62">
        <f>'Приложение № 5'!H422</f>
        <v>4622.28</v>
      </c>
      <c r="F8" s="62">
        <f>'Приложение № 5'!H423</f>
        <v>22494.42</v>
      </c>
      <c r="G8" s="62">
        <f>'Приложение № 5'!H424</f>
        <v>4239.9629999999997</v>
      </c>
      <c r="H8" s="62">
        <f>'Приложение № 5'!H425</f>
        <v>1288.54376</v>
      </c>
      <c r="I8" s="62">
        <f>'Приложение № 5'!H426</f>
        <v>0</v>
      </c>
      <c r="J8" s="62">
        <f>'Приложение № 5'!H427</f>
        <v>0</v>
      </c>
    </row>
    <row r="9" spans="1:10" x14ac:dyDescent="0.25">
      <c r="A9" s="58"/>
      <c r="B9" s="58"/>
      <c r="C9" s="67"/>
      <c r="D9" s="63"/>
      <c r="E9" s="63"/>
      <c r="F9" s="63"/>
      <c r="G9" s="63"/>
      <c r="H9" s="63"/>
      <c r="I9" s="63"/>
      <c r="J9" s="63"/>
    </row>
    <row r="10" spans="1:10" ht="15.75" thickBot="1" x14ac:dyDescent="0.3">
      <c r="A10" s="58"/>
      <c r="B10" s="59"/>
      <c r="C10" s="66"/>
      <c r="D10" s="64"/>
      <c r="E10" s="64"/>
      <c r="F10" s="64"/>
      <c r="G10" s="64"/>
      <c r="H10" s="64"/>
      <c r="I10" s="64"/>
      <c r="J10" s="64"/>
    </row>
    <row r="11" spans="1:10" ht="15" customHeight="1" x14ac:dyDescent="0.25">
      <c r="A11" s="58"/>
      <c r="B11" s="57" t="s">
        <v>22</v>
      </c>
      <c r="C11" s="65">
        <f>SUM(C4:C10)</f>
        <v>741060.27396999975</v>
      </c>
      <c r="D11" s="65">
        <f t="shared" ref="D11:J11" si="0">SUM(D4:D10)</f>
        <v>118297.73999999999</v>
      </c>
      <c r="E11" s="65">
        <f t="shared" si="0"/>
        <v>71966.880000000005</v>
      </c>
      <c r="F11" s="65">
        <f>SUM(F4:F10)</f>
        <v>244945.52331000002</v>
      </c>
      <c r="G11" s="65">
        <f t="shared" si="0"/>
        <v>247599.64689999999</v>
      </c>
      <c r="H11" s="65">
        <f t="shared" si="0"/>
        <v>58250.483759999996</v>
      </c>
      <c r="I11" s="65">
        <f t="shared" si="0"/>
        <v>0</v>
      </c>
      <c r="J11" s="65">
        <f t="shared" si="0"/>
        <v>0</v>
      </c>
    </row>
    <row r="12" spans="1:10" ht="15.75" customHeight="1" thickBot="1" x14ac:dyDescent="0.3">
      <c r="A12" s="59"/>
      <c r="B12" s="59"/>
      <c r="C12" s="66"/>
      <c r="D12" s="66"/>
      <c r="E12" s="66"/>
      <c r="F12" s="66"/>
      <c r="G12" s="66"/>
      <c r="H12" s="66"/>
      <c r="I12" s="66"/>
      <c r="J12" s="66"/>
    </row>
    <row r="13" spans="1:10" ht="15.75" thickBot="1" x14ac:dyDescent="0.3"/>
    <row r="14" spans="1:10" x14ac:dyDescent="0.25">
      <c r="A14" s="1" t="s">
        <v>6</v>
      </c>
      <c r="B14" s="8" t="s">
        <v>11</v>
      </c>
      <c r="C14" s="57" t="s">
        <v>1</v>
      </c>
      <c r="D14" s="57">
        <v>2020</v>
      </c>
      <c r="E14" s="57">
        <v>2021</v>
      </c>
      <c r="F14" s="57">
        <v>2022</v>
      </c>
      <c r="G14" s="57">
        <v>2023</v>
      </c>
      <c r="H14" s="57">
        <v>2024</v>
      </c>
      <c r="I14" s="57" t="s">
        <v>15</v>
      </c>
      <c r="J14" s="57" t="s">
        <v>3</v>
      </c>
    </row>
    <row r="15" spans="1:10" ht="30" x14ac:dyDescent="0.25">
      <c r="A15" s="2" t="s">
        <v>7</v>
      </c>
      <c r="B15" s="6" t="s">
        <v>12</v>
      </c>
      <c r="C15" s="58"/>
      <c r="D15" s="58"/>
      <c r="E15" s="58"/>
      <c r="F15" s="58"/>
      <c r="G15" s="58"/>
      <c r="H15" s="58"/>
      <c r="I15" s="58"/>
      <c r="J15" s="58"/>
    </row>
    <row r="16" spans="1:10" ht="30" x14ac:dyDescent="0.25">
      <c r="A16" s="2" t="s">
        <v>8</v>
      </c>
      <c r="B16" s="6" t="s">
        <v>13</v>
      </c>
      <c r="C16" s="58"/>
      <c r="D16" s="58"/>
      <c r="E16" s="58"/>
      <c r="F16" s="58"/>
      <c r="G16" s="58"/>
      <c r="H16" s="58"/>
      <c r="I16" s="58"/>
      <c r="J16" s="58"/>
    </row>
    <row r="17" spans="1:10" ht="30.75" thickBot="1" x14ac:dyDescent="0.3">
      <c r="A17" s="2" t="s">
        <v>9</v>
      </c>
      <c r="B17" s="7" t="s">
        <v>14</v>
      </c>
      <c r="C17" s="59"/>
      <c r="D17" s="59"/>
      <c r="E17" s="59"/>
      <c r="F17" s="59"/>
      <c r="G17" s="59"/>
      <c r="H17" s="59"/>
      <c r="I17" s="59"/>
      <c r="J17" s="59"/>
    </row>
    <row r="18" spans="1:10" ht="15.75" thickBot="1" x14ac:dyDescent="0.3">
      <c r="A18" s="2" t="s">
        <v>10</v>
      </c>
      <c r="B18" s="7" t="s">
        <v>16</v>
      </c>
      <c r="C18" s="7"/>
      <c r="D18" s="7"/>
      <c r="E18" s="7"/>
      <c r="F18" s="7"/>
      <c r="G18" s="7"/>
      <c r="H18" s="7"/>
      <c r="I18" s="7"/>
      <c r="J18" s="7"/>
    </row>
    <row r="19" spans="1:10" ht="105.75" thickBot="1" x14ac:dyDescent="0.3">
      <c r="A19" s="3"/>
      <c r="B19" s="7" t="s">
        <v>17</v>
      </c>
      <c r="C19" s="7"/>
      <c r="D19" s="7"/>
      <c r="E19" s="7"/>
      <c r="F19" s="7"/>
      <c r="G19" s="7"/>
      <c r="H19" s="7"/>
      <c r="I19" s="7"/>
      <c r="J19" s="7"/>
    </row>
    <row r="20" spans="1:10" ht="16.5" thickBot="1" x14ac:dyDescent="0.3">
      <c r="A20" s="4"/>
      <c r="B20" s="7" t="s">
        <v>18</v>
      </c>
      <c r="C20" s="33">
        <f>C11</f>
        <v>741060.27396999975</v>
      </c>
      <c r="D20" s="33">
        <f t="shared" ref="D20:J20" si="1">D11</f>
        <v>118297.73999999999</v>
      </c>
      <c r="E20" s="33">
        <f t="shared" si="1"/>
        <v>71966.880000000005</v>
      </c>
      <c r="F20" s="33">
        <f t="shared" si="1"/>
        <v>244945.52331000002</v>
      </c>
      <c r="G20" s="33">
        <f t="shared" si="1"/>
        <v>247599.64689999999</v>
      </c>
      <c r="H20" s="33">
        <f t="shared" si="1"/>
        <v>58250.483759999996</v>
      </c>
      <c r="I20" s="33">
        <f t="shared" si="1"/>
        <v>0</v>
      </c>
      <c r="J20" s="33">
        <f t="shared" si="1"/>
        <v>0</v>
      </c>
    </row>
  </sheetData>
  <mergeCells count="37">
    <mergeCell ref="E1:J2"/>
    <mergeCell ref="A3:A1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B11:B12"/>
    <mergeCell ref="C11:C12"/>
    <mergeCell ref="D11:D12"/>
    <mergeCell ref="E11:E12"/>
    <mergeCell ref="F11:F12"/>
    <mergeCell ref="J14:J17"/>
    <mergeCell ref="H11:H12"/>
    <mergeCell ref="I11:I12"/>
    <mergeCell ref="J11:J12"/>
    <mergeCell ref="C14:C17"/>
    <mergeCell ref="D14:D17"/>
    <mergeCell ref="E14:E17"/>
    <mergeCell ref="F14:F17"/>
    <mergeCell ref="G14:G17"/>
    <mergeCell ref="H14:H17"/>
    <mergeCell ref="I14:I17"/>
    <mergeCell ref="G11:G12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0"/>
  <sheetViews>
    <sheetView workbookViewId="0">
      <selection activeCell="H1" sqref="H1:J2"/>
    </sheetView>
  </sheetViews>
  <sheetFormatPr defaultRowHeight="15" x14ac:dyDescent="0.25"/>
  <cols>
    <col min="1" max="1" width="20" customWidth="1"/>
    <col min="2" max="2" width="18.7109375" customWidth="1"/>
    <col min="4" max="5" width="14" customWidth="1"/>
    <col min="6" max="6" width="15.85546875" customWidth="1"/>
    <col min="7" max="7" width="14.85546875" customWidth="1"/>
    <col min="8" max="8" width="28.28515625" customWidth="1"/>
    <col min="9" max="9" width="15" customWidth="1"/>
    <col min="10" max="10" width="18" customWidth="1"/>
  </cols>
  <sheetData>
    <row r="1" spans="1:11" ht="75" customHeight="1" x14ac:dyDescent="0.25">
      <c r="H1" s="60" t="s">
        <v>148</v>
      </c>
      <c r="I1" s="60"/>
      <c r="J1" s="60"/>
    </row>
    <row r="2" spans="1:11" x14ac:dyDescent="0.25">
      <c r="H2" s="60"/>
      <c r="I2" s="60"/>
      <c r="J2" s="60"/>
    </row>
    <row r="3" spans="1:11" ht="19.5" thickBot="1" x14ac:dyDescent="0.35">
      <c r="A3" s="124" t="s">
        <v>117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110.25" customHeight="1" thickBot="1" x14ac:dyDescent="0.3">
      <c r="A4" s="143" t="s">
        <v>23</v>
      </c>
      <c r="B4" s="143" t="s">
        <v>24</v>
      </c>
      <c r="C4" s="143" t="s">
        <v>25</v>
      </c>
      <c r="D4" s="135" t="s">
        <v>26</v>
      </c>
      <c r="E4" s="136"/>
      <c r="F4" s="136"/>
      <c r="G4" s="136"/>
      <c r="H4" s="137"/>
      <c r="I4" s="143" t="s">
        <v>27</v>
      </c>
      <c r="J4" s="143" t="s">
        <v>28</v>
      </c>
      <c r="K4" s="22"/>
    </row>
    <row r="5" spans="1:11" ht="16.5" customHeight="1" thickBot="1" x14ac:dyDescent="0.3">
      <c r="A5" s="145"/>
      <c r="B5" s="145"/>
      <c r="C5" s="145"/>
      <c r="D5" s="135" t="s">
        <v>29</v>
      </c>
      <c r="E5" s="136"/>
      <c r="F5" s="136"/>
      <c r="G5" s="136"/>
      <c r="H5" s="137"/>
      <c r="I5" s="145"/>
      <c r="J5" s="145"/>
      <c r="K5" s="22"/>
    </row>
    <row r="6" spans="1:11" ht="110.25" customHeight="1" x14ac:dyDescent="0.25">
      <c r="A6" s="145"/>
      <c r="B6" s="145"/>
      <c r="C6" s="145"/>
      <c r="D6" s="143" t="s">
        <v>1</v>
      </c>
      <c r="E6" s="143" t="s">
        <v>30</v>
      </c>
      <c r="F6" s="143" t="s">
        <v>31</v>
      </c>
      <c r="G6" s="143" t="s">
        <v>46</v>
      </c>
      <c r="H6" s="143" t="s">
        <v>33</v>
      </c>
      <c r="I6" s="145"/>
      <c r="J6" s="145"/>
      <c r="K6" s="22"/>
    </row>
    <row r="7" spans="1:11" ht="15.75" customHeight="1" thickBot="1" x14ac:dyDescent="0.3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22"/>
    </row>
    <row r="8" spans="1:11" ht="31.5" customHeight="1" thickBot="1" x14ac:dyDescent="0.3">
      <c r="A8" s="135" t="s">
        <v>47</v>
      </c>
      <c r="B8" s="136"/>
      <c r="C8" s="136"/>
      <c r="D8" s="136"/>
      <c r="E8" s="136"/>
      <c r="F8" s="136"/>
      <c r="G8" s="136"/>
      <c r="H8" s="136"/>
      <c r="I8" s="136"/>
      <c r="J8" s="137"/>
      <c r="K8" s="22"/>
    </row>
    <row r="9" spans="1:11" ht="31.5" customHeight="1" thickBot="1" x14ac:dyDescent="0.3">
      <c r="A9" s="135" t="s">
        <v>48</v>
      </c>
      <c r="B9" s="136"/>
      <c r="C9" s="136"/>
      <c r="D9" s="136"/>
      <c r="E9" s="136"/>
      <c r="F9" s="136"/>
      <c r="G9" s="136"/>
      <c r="H9" s="136"/>
      <c r="I9" s="136"/>
      <c r="J9" s="137"/>
      <c r="K9" s="22"/>
    </row>
    <row r="10" spans="1:11" ht="40.5" customHeight="1" thickBot="1" x14ac:dyDescent="0.3">
      <c r="A10" s="24" t="s">
        <v>49</v>
      </c>
      <c r="B10" s="126" t="s">
        <v>37</v>
      </c>
      <c r="C10" s="25" t="s">
        <v>1</v>
      </c>
      <c r="D10" s="31">
        <f>D42</f>
        <v>84566.777919999993</v>
      </c>
      <c r="E10" s="31">
        <f t="shared" ref="E10:H10" si="0">E42</f>
        <v>37841.516049999998</v>
      </c>
      <c r="F10" s="31">
        <f t="shared" si="0"/>
        <v>20465.062429999994</v>
      </c>
      <c r="G10" s="31">
        <f t="shared" si="0"/>
        <v>5320.0926800000007</v>
      </c>
      <c r="H10" s="31">
        <f t="shared" si="0"/>
        <v>20940.106760000002</v>
      </c>
      <c r="I10" s="25">
        <f>I18+I26+I34</f>
        <v>1838.7</v>
      </c>
      <c r="J10" s="126" t="s">
        <v>50</v>
      </c>
      <c r="K10" s="22"/>
    </row>
    <row r="11" spans="1:11" ht="19.5" customHeight="1" thickBot="1" x14ac:dyDescent="0.3">
      <c r="A11" s="126" t="s">
        <v>51</v>
      </c>
      <c r="B11" s="127"/>
      <c r="C11" s="23">
        <v>2020</v>
      </c>
      <c r="D11" s="31">
        <f t="shared" ref="D11:H17" si="1">D43</f>
        <v>15120</v>
      </c>
      <c r="E11" s="31">
        <f t="shared" si="1"/>
        <v>2960.4</v>
      </c>
      <c r="F11" s="31">
        <f t="shared" si="1"/>
        <v>6866.9</v>
      </c>
      <c r="G11" s="31">
        <f t="shared" si="1"/>
        <v>756</v>
      </c>
      <c r="H11" s="31">
        <f t="shared" si="1"/>
        <v>4536.7</v>
      </c>
      <c r="I11" s="25">
        <f t="shared" ref="I11:I17" si="2">I19+I27+I35</f>
        <v>396</v>
      </c>
      <c r="J11" s="127"/>
      <c r="K11" s="22"/>
    </row>
    <row r="12" spans="1:11" ht="16.5" thickBot="1" x14ac:dyDescent="0.3">
      <c r="A12" s="127"/>
      <c r="B12" s="127"/>
      <c r="C12" s="23">
        <v>2021</v>
      </c>
      <c r="D12" s="31">
        <f t="shared" si="1"/>
        <v>17357.949999999997</v>
      </c>
      <c r="E12" s="31">
        <f t="shared" si="1"/>
        <v>10375.9</v>
      </c>
      <c r="F12" s="31">
        <f t="shared" si="1"/>
        <v>1402.6999999999998</v>
      </c>
      <c r="G12" s="31">
        <f t="shared" si="1"/>
        <v>1528.47</v>
      </c>
      <c r="H12" s="31">
        <f t="shared" si="1"/>
        <v>4050.88</v>
      </c>
      <c r="I12" s="25">
        <f t="shared" si="2"/>
        <v>500</v>
      </c>
      <c r="J12" s="127"/>
      <c r="K12" s="22"/>
    </row>
    <row r="13" spans="1:11" ht="16.5" thickBot="1" x14ac:dyDescent="0.3">
      <c r="A13" s="127"/>
      <c r="B13" s="127"/>
      <c r="C13" s="23">
        <v>2022</v>
      </c>
      <c r="D13" s="31">
        <f t="shared" si="1"/>
        <v>28618.285000000003</v>
      </c>
      <c r="E13" s="31">
        <f t="shared" si="1"/>
        <v>16641.058000000001</v>
      </c>
      <c r="F13" s="31">
        <f t="shared" si="1"/>
        <v>2898.4169999999999</v>
      </c>
      <c r="G13" s="31">
        <f t="shared" si="1"/>
        <v>1584.3899999999999</v>
      </c>
      <c r="H13" s="31">
        <f t="shared" si="1"/>
        <v>7494.42</v>
      </c>
      <c r="I13" s="25">
        <f t="shared" si="2"/>
        <v>722.7</v>
      </c>
      <c r="J13" s="127"/>
      <c r="K13" s="22"/>
    </row>
    <row r="14" spans="1:11" ht="16.5" thickBot="1" x14ac:dyDescent="0.3">
      <c r="A14" s="127"/>
      <c r="B14" s="127"/>
      <c r="C14" s="23">
        <v>2023</v>
      </c>
      <c r="D14" s="31">
        <f t="shared" si="1"/>
        <v>18496.559160000001</v>
      </c>
      <c r="E14" s="31">
        <f>E46</f>
        <v>7329.8880500000005</v>
      </c>
      <c r="F14" s="31">
        <f t="shared" si="1"/>
        <v>6505.1754299999993</v>
      </c>
      <c r="G14" s="31">
        <f t="shared" si="1"/>
        <v>1091.9326799999999</v>
      </c>
      <c r="H14" s="31">
        <f>$C46</f>
        <v>2023</v>
      </c>
      <c r="I14" s="25">
        <f t="shared" si="2"/>
        <v>220</v>
      </c>
      <c r="J14" s="127"/>
      <c r="K14" s="22"/>
    </row>
    <row r="15" spans="1:11" ht="16.5" thickBot="1" x14ac:dyDescent="0.3">
      <c r="A15" s="127"/>
      <c r="B15" s="127"/>
      <c r="C15" s="23">
        <v>2024</v>
      </c>
      <c r="D15" s="31">
        <f t="shared" si="1"/>
        <v>4973.9837600000001</v>
      </c>
      <c r="E15" s="31">
        <f t="shared" si="1"/>
        <v>534.27</v>
      </c>
      <c r="F15" s="31">
        <f t="shared" si="1"/>
        <v>2791.87</v>
      </c>
      <c r="G15" s="31">
        <f t="shared" si="1"/>
        <v>359.3</v>
      </c>
      <c r="H15" s="31">
        <f t="shared" si="1"/>
        <v>1288.54376</v>
      </c>
      <c r="I15" s="25">
        <f t="shared" si="2"/>
        <v>0</v>
      </c>
      <c r="J15" s="127"/>
      <c r="K15" s="22"/>
    </row>
    <row r="16" spans="1:11" ht="60.75" thickBot="1" x14ac:dyDescent="0.3">
      <c r="A16" s="127"/>
      <c r="B16" s="127"/>
      <c r="C16" s="23" t="s">
        <v>15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  <c r="I16" s="25">
        <f t="shared" si="2"/>
        <v>0</v>
      </c>
      <c r="J16" s="127"/>
      <c r="K16" s="22"/>
    </row>
    <row r="17" spans="1:11" ht="60.75" thickBot="1" x14ac:dyDescent="0.3">
      <c r="A17" s="128"/>
      <c r="B17" s="128"/>
      <c r="C17" s="23" t="s">
        <v>3</v>
      </c>
      <c r="D17" s="31">
        <f t="shared" si="1"/>
        <v>0</v>
      </c>
      <c r="E17" s="31">
        <f t="shared" si="1"/>
        <v>0</v>
      </c>
      <c r="F17" s="31">
        <f t="shared" si="1"/>
        <v>0</v>
      </c>
      <c r="G17" s="31">
        <f t="shared" si="1"/>
        <v>0</v>
      </c>
      <c r="H17" s="31">
        <f t="shared" si="1"/>
        <v>0</v>
      </c>
      <c r="I17" s="25">
        <f t="shared" si="2"/>
        <v>0</v>
      </c>
      <c r="J17" s="128"/>
      <c r="K17" s="22"/>
    </row>
    <row r="18" spans="1:11" ht="27.75" customHeight="1" thickBot="1" x14ac:dyDescent="0.3">
      <c r="A18" s="126" t="s">
        <v>52</v>
      </c>
      <c r="B18" s="126" t="s">
        <v>37</v>
      </c>
      <c r="C18" s="25" t="s">
        <v>1</v>
      </c>
      <c r="D18" s="31">
        <f>SUM(E18:H18)</f>
        <v>33322.283920000002</v>
      </c>
      <c r="E18" s="31">
        <f>SUM(E19:E25)</f>
        <v>5302.8160499999994</v>
      </c>
      <c r="F18" s="31">
        <f t="shared" ref="F18:H18" si="3">SUM(F19:F25)</f>
        <v>15945.954430000002</v>
      </c>
      <c r="G18" s="31">
        <f t="shared" si="3"/>
        <v>1749.90968</v>
      </c>
      <c r="H18" s="31">
        <f t="shared" si="3"/>
        <v>10323.60376</v>
      </c>
      <c r="I18" s="31">
        <f>SUM(I19:I25)</f>
        <v>845.7</v>
      </c>
      <c r="J18" s="126" t="s">
        <v>53</v>
      </c>
      <c r="K18" s="22"/>
    </row>
    <row r="19" spans="1:11" ht="16.5" thickBot="1" x14ac:dyDescent="0.3">
      <c r="A19" s="127"/>
      <c r="B19" s="127"/>
      <c r="C19" s="23">
        <v>2020</v>
      </c>
      <c r="D19" s="31">
        <f t="shared" ref="D19:D21" si="4">SUM(E19:H19)</f>
        <v>15120</v>
      </c>
      <c r="E19" s="30">
        <v>2960.4</v>
      </c>
      <c r="F19" s="30">
        <v>6866.9</v>
      </c>
      <c r="G19" s="30">
        <v>756</v>
      </c>
      <c r="H19" s="30">
        <v>4536.7</v>
      </c>
      <c r="I19" s="23">
        <v>396</v>
      </c>
      <c r="J19" s="127"/>
      <c r="K19" s="22"/>
    </row>
    <row r="20" spans="1:11" ht="16.5" thickBot="1" x14ac:dyDescent="0.3">
      <c r="A20" s="127"/>
      <c r="B20" s="127"/>
      <c r="C20" s="23">
        <v>2021</v>
      </c>
      <c r="D20" s="31">
        <f t="shared" si="4"/>
        <v>2423.8200000000002</v>
      </c>
      <c r="E20" s="30">
        <v>478.9</v>
      </c>
      <c r="F20" s="30">
        <v>1096.5999999999999</v>
      </c>
      <c r="G20" s="30">
        <v>121.2</v>
      </c>
      <c r="H20" s="30">
        <v>727.12</v>
      </c>
      <c r="I20" s="23">
        <v>120</v>
      </c>
      <c r="J20" s="127"/>
      <c r="K20" s="22"/>
    </row>
    <row r="21" spans="1:11" ht="16.5" thickBot="1" x14ac:dyDescent="0.3">
      <c r="A21" s="127"/>
      <c r="B21" s="127"/>
      <c r="C21" s="23">
        <v>2022</v>
      </c>
      <c r="D21" s="31">
        <f t="shared" si="4"/>
        <v>5328.0850000000009</v>
      </c>
      <c r="E21" s="30">
        <v>559.45799999999997</v>
      </c>
      <c r="F21" s="30">
        <v>2400.7170000000001</v>
      </c>
      <c r="G21" s="30">
        <v>239.59</v>
      </c>
      <c r="H21" s="30">
        <v>2128.3200000000002</v>
      </c>
      <c r="I21" s="23">
        <v>239.7</v>
      </c>
      <c r="J21" s="127"/>
      <c r="K21" s="22"/>
    </row>
    <row r="22" spans="1:11" ht="16.5" thickBot="1" x14ac:dyDescent="0.3">
      <c r="A22" s="127"/>
      <c r="B22" s="127"/>
      <c r="C22" s="23">
        <v>2023</v>
      </c>
      <c r="D22" s="31">
        <f>SUM(E22:H22)</f>
        <v>5476.39516</v>
      </c>
      <c r="E22" s="30">
        <v>769.78805</v>
      </c>
      <c r="F22" s="30">
        <v>2789.8674299999998</v>
      </c>
      <c r="G22" s="56">
        <v>273.81968000000001</v>
      </c>
      <c r="H22" s="30">
        <v>1642.92</v>
      </c>
      <c r="I22" s="23">
        <v>90</v>
      </c>
      <c r="J22" s="127"/>
      <c r="K22" s="22"/>
    </row>
    <row r="23" spans="1:11" ht="16.5" thickBot="1" x14ac:dyDescent="0.3">
      <c r="A23" s="127"/>
      <c r="B23" s="127"/>
      <c r="C23" s="23">
        <v>2024</v>
      </c>
      <c r="D23" s="31">
        <f>SUM(E23:H23)</f>
        <v>4973.9837600000001</v>
      </c>
      <c r="E23" s="30">
        <v>534.27</v>
      </c>
      <c r="F23" s="30">
        <v>2791.87</v>
      </c>
      <c r="G23" s="30">
        <v>359.3</v>
      </c>
      <c r="H23" s="30">
        <v>1288.54376</v>
      </c>
      <c r="I23" s="23">
        <v>0</v>
      </c>
      <c r="J23" s="127"/>
      <c r="K23" s="22"/>
    </row>
    <row r="24" spans="1:11" ht="60.75" thickBot="1" x14ac:dyDescent="0.3">
      <c r="A24" s="127"/>
      <c r="B24" s="127"/>
      <c r="C24" s="23" t="s">
        <v>15</v>
      </c>
      <c r="D24" s="31">
        <v>0</v>
      </c>
      <c r="E24" s="30">
        <v>0</v>
      </c>
      <c r="F24" s="30">
        <v>0</v>
      </c>
      <c r="G24" s="30">
        <v>0</v>
      </c>
      <c r="H24" s="30">
        <v>0</v>
      </c>
      <c r="I24" s="23">
        <v>0</v>
      </c>
      <c r="J24" s="127"/>
      <c r="K24" s="22"/>
    </row>
    <row r="25" spans="1:11" ht="60.75" thickBot="1" x14ac:dyDescent="0.3">
      <c r="A25" s="128"/>
      <c r="B25" s="128"/>
      <c r="C25" s="23" t="s">
        <v>3</v>
      </c>
      <c r="D25" s="31">
        <v>0</v>
      </c>
      <c r="E25" s="30">
        <v>0</v>
      </c>
      <c r="F25" s="30">
        <v>0</v>
      </c>
      <c r="G25" s="30">
        <v>0</v>
      </c>
      <c r="H25" s="30">
        <v>0</v>
      </c>
      <c r="I25" s="23">
        <v>0</v>
      </c>
      <c r="J25" s="128"/>
      <c r="K25" s="22"/>
    </row>
    <row r="26" spans="1:11" ht="19.5" customHeight="1" thickBot="1" x14ac:dyDescent="0.3">
      <c r="A26" s="126" t="s">
        <v>54</v>
      </c>
      <c r="B26" s="126" t="s">
        <v>37</v>
      </c>
      <c r="C26" s="25" t="s">
        <v>1</v>
      </c>
      <c r="D26" s="31">
        <f>SUM(D27:D33)</f>
        <v>906.86</v>
      </c>
      <c r="E26" s="31">
        <f t="shared" ref="E26:F26" si="5">SUM(E27:E33)</f>
        <v>0</v>
      </c>
      <c r="F26" s="31">
        <f t="shared" si="5"/>
        <v>0</v>
      </c>
      <c r="G26" s="31">
        <f>SUM(G27:G33)</f>
        <v>906.86</v>
      </c>
      <c r="H26" s="31">
        <f>SUM(H27:H33)</f>
        <v>0</v>
      </c>
      <c r="I26" s="25">
        <v>4</v>
      </c>
      <c r="J26" s="126" t="s">
        <v>55</v>
      </c>
      <c r="K26" s="22"/>
    </row>
    <row r="27" spans="1:11" ht="16.5" thickBot="1" x14ac:dyDescent="0.3">
      <c r="A27" s="127"/>
      <c r="B27" s="127"/>
      <c r="C27" s="23">
        <v>2020</v>
      </c>
      <c r="D27" s="31">
        <f>SUM(E27:H27)</f>
        <v>0</v>
      </c>
      <c r="E27" s="30">
        <v>0</v>
      </c>
      <c r="F27" s="30">
        <v>0</v>
      </c>
      <c r="G27" s="30">
        <v>0</v>
      </c>
      <c r="H27" s="30">
        <v>0</v>
      </c>
      <c r="I27" s="23">
        <v>0</v>
      </c>
      <c r="J27" s="127"/>
      <c r="K27" s="22"/>
    </row>
    <row r="28" spans="1:11" ht="16.5" thickBot="1" x14ac:dyDescent="0.3">
      <c r="A28" s="127"/>
      <c r="B28" s="127"/>
      <c r="C28" s="23">
        <v>2021</v>
      </c>
      <c r="D28" s="31">
        <f t="shared" ref="D28:D33" si="6">SUM(E28:H28)</f>
        <v>536.26</v>
      </c>
      <c r="E28" s="30">
        <v>0</v>
      </c>
      <c r="F28" s="30">
        <v>0</v>
      </c>
      <c r="G28" s="30">
        <v>536.26</v>
      </c>
      <c r="H28" s="30">
        <v>0</v>
      </c>
      <c r="I28" s="23">
        <v>2</v>
      </c>
      <c r="J28" s="127"/>
      <c r="K28" s="22"/>
    </row>
    <row r="29" spans="1:11" ht="16.5" thickBot="1" x14ac:dyDescent="0.3">
      <c r="A29" s="127"/>
      <c r="B29" s="127"/>
      <c r="C29" s="23">
        <v>2022</v>
      </c>
      <c r="D29" s="31">
        <f t="shared" si="6"/>
        <v>194.7</v>
      </c>
      <c r="E29" s="30">
        <v>0</v>
      </c>
      <c r="F29" s="30">
        <v>0</v>
      </c>
      <c r="G29" s="30">
        <v>194.7</v>
      </c>
      <c r="H29" s="30">
        <v>0</v>
      </c>
      <c r="I29" s="23">
        <v>2</v>
      </c>
      <c r="J29" s="127"/>
      <c r="K29" s="22"/>
    </row>
    <row r="30" spans="1:11" ht="16.5" thickBot="1" x14ac:dyDescent="0.3">
      <c r="A30" s="127"/>
      <c r="B30" s="127"/>
      <c r="C30" s="23">
        <v>2023</v>
      </c>
      <c r="D30" s="31">
        <f t="shared" si="6"/>
        <v>175.9</v>
      </c>
      <c r="E30" s="30">
        <v>0</v>
      </c>
      <c r="F30" s="30">
        <v>0</v>
      </c>
      <c r="G30" s="56">
        <v>175.9</v>
      </c>
      <c r="H30" s="30">
        <v>0</v>
      </c>
      <c r="I30" s="23">
        <v>0</v>
      </c>
      <c r="J30" s="127"/>
      <c r="K30" s="22"/>
    </row>
    <row r="31" spans="1:11" ht="16.5" thickBot="1" x14ac:dyDescent="0.3">
      <c r="A31" s="127"/>
      <c r="B31" s="127"/>
      <c r="C31" s="23">
        <v>2024</v>
      </c>
      <c r="D31" s="31">
        <f t="shared" si="6"/>
        <v>0</v>
      </c>
      <c r="E31" s="30">
        <v>0</v>
      </c>
      <c r="F31" s="30">
        <v>0</v>
      </c>
      <c r="G31" s="30">
        <v>0</v>
      </c>
      <c r="H31" s="30">
        <v>0</v>
      </c>
      <c r="I31" s="23">
        <v>0</v>
      </c>
      <c r="J31" s="127"/>
      <c r="K31" s="22"/>
    </row>
    <row r="32" spans="1:11" ht="60.75" thickBot="1" x14ac:dyDescent="0.3">
      <c r="A32" s="127"/>
      <c r="B32" s="127"/>
      <c r="C32" s="23" t="s">
        <v>15</v>
      </c>
      <c r="D32" s="31">
        <f t="shared" si="6"/>
        <v>0</v>
      </c>
      <c r="E32" s="30">
        <v>0</v>
      </c>
      <c r="F32" s="30">
        <v>0</v>
      </c>
      <c r="G32" s="30">
        <v>0</v>
      </c>
      <c r="H32" s="30">
        <v>0</v>
      </c>
      <c r="I32" s="23">
        <v>0</v>
      </c>
      <c r="J32" s="127"/>
      <c r="K32" s="22"/>
    </row>
    <row r="33" spans="1:11" ht="60.75" thickBot="1" x14ac:dyDescent="0.3">
      <c r="A33" s="128"/>
      <c r="B33" s="128"/>
      <c r="C33" s="23" t="s">
        <v>3</v>
      </c>
      <c r="D33" s="31">
        <f t="shared" si="6"/>
        <v>0</v>
      </c>
      <c r="E33" s="30">
        <v>0</v>
      </c>
      <c r="F33" s="30">
        <v>0</v>
      </c>
      <c r="G33" s="30">
        <v>0</v>
      </c>
      <c r="H33" s="30">
        <v>0</v>
      </c>
      <c r="I33" s="23">
        <v>0</v>
      </c>
      <c r="J33" s="128"/>
      <c r="K33" s="22"/>
    </row>
    <row r="34" spans="1:11" ht="25.5" customHeight="1" thickBot="1" x14ac:dyDescent="0.3">
      <c r="A34" s="126" t="s">
        <v>56</v>
      </c>
      <c r="B34" s="126" t="s">
        <v>37</v>
      </c>
      <c r="C34" s="25" t="s">
        <v>1</v>
      </c>
      <c r="D34" s="31">
        <f t="shared" ref="D34:D37" si="7">E34+F34+G34+H34</f>
        <v>50337.633999999991</v>
      </c>
      <c r="E34" s="31">
        <f>E35+E36+E37+E38+E39+E40+E41</f>
        <v>32538.699999999997</v>
      </c>
      <c r="F34" s="31">
        <f t="shared" ref="F34:I34" si="8">F35+F36+F37+F38+F39+F40+F41</f>
        <v>4519.1080000000002</v>
      </c>
      <c r="G34" s="31">
        <f>G35+G36+G37+G38+G39+G40+G41</f>
        <v>2663.3229999999999</v>
      </c>
      <c r="H34" s="31">
        <f t="shared" si="8"/>
        <v>10616.503000000001</v>
      </c>
      <c r="I34" s="25">
        <f t="shared" si="8"/>
        <v>989</v>
      </c>
      <c r="J34" s="126" t="s">
        <v>57</v>
      </c>
      <c r="K34" s="22"/>
    </row>
    <row r="35" spans="1:11" ht="16.5" thickBot="1" x14ac:dyDescent="0.3">
      <c r="A35" s="127"/>
      <c r="B35" s="127"/>
      <c r="C35" s="23">
        <v>2020</v>
      </c>
      <c r="D35" s="31">
        <f t="shared" si="7"/>
        <v>0</v>
      </c>
      <c r="E35" s="30">
        <v>0</v>
      </c>
      <c r="F35" s="30">
        <v>0</v>
      </c>
      <c r="G35" s="30">
        <v>0</v>
      </c>
      <c r="H35" s="30">
        <v>0</v>
      </c>
      <c r="I35" s="23">
        <v>0</v>
      </c>
      <c r="J35" s="127"/>
      <c r="K35" s="22"/>
    </row>
    <row r="36" spans="1:11" ht="16.5" thickBot="1" x14ac:dyDescent="0.3">
      <c r="A36" s="127"/>
      <c r="B36" s="127"/>
      <c r="C36" s="23">
        <v>2021</v>
      </c>
      <c r="D36" s="31">
        <f t="shared" si="7"/>
        <v>14397.87</v>
      </c>
      <c r="E36" s="30">
        <v>9897</v>
      </c>
      <c r="F36" s="30">
        <v>306.10000000000002</v>
      </c>
      <c r="G36" s="30">
        <v>871.01</v>
      </c>
      <c r="H36" s="30">
        <v>3323.76</v>
      </c>
      <c r="I36" s="23">
        <v>378</v>
      </c>
      <c r="J36" s="127"/>
      <c r="K36" s="22"/>
    </row>
    <row r="37" spans="1:11" ht="16.5" thickBot="1" x14ac:dyDescent="0.3">
      <c r="A37" s="127"/>
      <c r="B37" s="127"/>
      <c r="C37" s="23">
        <v>2022</v>
      </c>
      <c r="D37" s="31">
        <f t="shared" si="7"/>
        <v>23095.5</v>
      </c>
      <c r="E37" s="30">
        <v>16081.6</v>
      </c>
      <c r="F37" s="30">
        <v>497.7</v>
      </c>
      <c r="G37" s="30">
        <v>1150.0999999999999</v>
      </c>
      <c r="H37" s="30">
        <v>5366.1</v>
      </c>
      <c r="I37" s="23">
        <v>481</v>
      </c>
      <c r="J37" s="127"/>
      <c r="K37" s="22"/>
    </row>
    <row r="38" spans="1:11" ht="16.5" thickBot="1" x14ac:dyDescent="0.3">
      <c r="A38" s="127"/>
      <c r="B38" s="127"/>
      <c r="C38" s="23">
        <v>2023</v>
      </c>
      <c r="D38" s="31">
        <f>E38+F38+G38+H38</f>
        <v>12844.263999999999</v>
      </c>
      <c r="E38" s="30">
        <v>6560.1</v>
      </c>
      <c r="F38" s="30">
        <v>3715.308</v>
      </c>
      <c r="G38" s="56">
        <v>642.21299999999997</v>
      </c>
      <c r="H38" s="56">
        <v>1926.643</v>
      </c>
      <c r="I38" s="23">
        <v>130</v>
      </c>
      <c r="J38" s="127"/>
      <c r="K38" s="22"/>
    </row>
    <row r="39" spans="1:11" ht="16.5" thickBot="1" x14ac:dyDescent="0.3">
      <c r="A39" s="127"/>
      <c r="B39" s="127"/>
      <c r="C39" s="23">
        <v>2024</v>
      </c>
      <c r="D39" s="31">
        <v>0</v>
      </c>
      <c r="E39" s="30">
        <v>0</v>
      </c>
      <c r="F39" s="30">
        <v>0</v>
      </c>
      <c r="G39" s="30">
        <v>0</v>
      </c>
      <c r="H39" s="30">
        <v>0</v>
      </c>
      <c r="I39" s="23">
        <v>0</v>
      </c>
      <c r="J39" s="127"/>
      <c r="K39" s="22"/>
    </row>
    <row r="40" spans="1:11" ht="60.75" thickBot="1" x14ac:dyDescent="0.3">
      <c r="A40" s="127"/>
      <c r="B40" s="127"/>
      <c r="C40" s="23" t="s">
        <v>15</v>
      </c>
      <c r="D40" s="31">
        <v>0</v>
      </c>
      <c r="E40" s="30">
        <v>0</v>
      </c>
      <c r="F40" s="30">
        <v>0</v>
      </c>
      <c r="G40" s="30">
        <v>0</v>
      </c>
      <c r="H40" s="30">
        <v>0</v>
      </c>
      <c r="I40" s="23">
        <v>0</v>
      </c>
      <c r="J40" s="127"/>
      <c r="K40" s="22"/>
    </row>
    <row r="41" spans="1:11" ht="60.75" thickBot="1" x14ac:dyDescent="0.3">
      <c r="A41" s="128"/>
      <c r="B41" s="128"/>
      <c r="C41" s="23" t="s">
        <v>3</v>
      </c>
      <c r="D41" s="31">
        <v>0</v>
      </c>
      <c r="E41" s="30">
        <v>0</v>
      </c>
      <c r="F41" s="30">
        <v>0</v>
      </c>
      <c r="G41" s="30">
        <v>0</v>
      </c>
      <c r="H41" s="30">
        <v>0</v>
      </c>
      <c r="I41" s="23">
        <v>0</v>
      </c>
      <c r="J41" s="128"/>
      <c r="K41" s="22"/>
    </row>
    <row r="42" spans="1:11" ht="22.5" customHeight="1" thickBot="1" x14ac:dyDescent="0.3">
      <c r="A42" s="112" t="s">
        <v>58</v>
      </c>
      <c r="B42" s="113"/>
      <c r="C42" s="25" t="s">
        <v>1</v>
      </c>
      <c r="D42" s="31">
        <f>E42+F42+G42+H42</f>
        <v>84566.777919999993</v>
      </c>
      <c r="E42" s="31">
        <f>E43+E44+E45+E46+E47+E48+E49</f>
        <v>37841.516049999998</v>
      </c>
      <c r="F42" s="31">
        <f>F43+F44+F45+F46+F47+F48+F49</f>
        <v>20465.062429999994</v>
      </c>
      <c r="G42" s="31">
        <f>G43+G44+G45+G46+G47+G48+G49</f>
        <v>5320.0926800000007</v>
      </c>
      <c r="H42" s="31">
        <f>H43+H44+H45+H46+H47+H48+H49</f>
        <v>20940.106760000002</v>
      </c>
      <c r="I42" s="118"/>
      <c r="J42" s="119"/>
      <c r="K42" s="22"/>
    </row>
    <row r="43" spans="1:11" ht="16.5" thickBot="1" x14ac:dyDescent="0.3">
      <c r="A43" s="114"/>
      <c r="B43" s="115"/>
      <c r="C43" s="23">
        <v>2020</v>
      </c>
      <c r="D43" s="31">
        <f t="shared" ref="D43:D45" si="9">E43+F43+G43+H43</f>
        <v>15120</v>
      </c>
      <c r="E43" s="30">
        <f>E19+E27+E35</f>
        <v>2960.4</v>
      </c>
      <c r="F43" s="30">
        <f t="shared" ref="F43:H43" si="10">F19+F27+F35</f>
        <v>6866.9</v>
      </c>
      <c r="G43" s="30">
        <f t="shared" si="10"/>
        <v>756</v>
      </c>
      <c r="H43" s="30">
        <f t="shared" si="10"/>
        <v>4536.7</v>
      </c>
      <c r="I43" s="120"/>
      <c r="J43" s="121"/>
      <c r="K43" s="22"/>
    </row>
    <row r="44" spans="1:11" ht="16.5" thickBot="1" x14ac:dyDescent="0.3">
      <c r="A44" s="114"/>
      <c r="B44" s="115"/>
      <c r="C44" s="23">
        <v>2021</v>
      </c>
      <c r="D44" s="31">
        <f t="shared" si="9"/>
        <v>17357.949999999997</v>
      </c>
      <c r="E44" s="30">
        <f t="shared" ref="E44:H49" si="11">E20+E28+E36</f>
        <v>10375.9</v>
      </c>
      <c r="F44" s="30">
        <f t="shared" si="11"/>
        <v>1402.6999999999998</v>
      </c>
      <c r="G44" s="30">
        <f t="shared" si="11"/>
        <v>1528.47</v>
      </c>
      <c r="H44" s="30">
        <f t="shared" si="11"/>
        <v>4050.88</v>
      </c>
      <c r="I44" s="120"/>
      <c r="J44" s="121"/>
      <c r="K44" s="22"/>
    </row>
    <row r="45" spans="1:11" ht="16.5" thickBot="1" x14ac:dyDescent="0.3">
      <c r="A45" s="114"/>
      <c r="B45" s="115"/>
      <c r="C45" s="23">
        <v>2022</v>
      </c>
      <c r="D45" s="31">
        <f t="shared" si="9"/>
        <v>28618.285000000003</v>
      </c>
      <c r="E45" s="30">
        <f>E21+E29+E37</f>
        <v>16641.058000000001</v>
      </c>
      <c r="F45" s="30">
        <f>F21+F29+F37</f>
        <v>2898.4169999999999</v>
      </c>
      <c r="G45" s="30">
        <f t="shared" si="11"/>
        <v>1584.3899999999999</v>
      </c>
      <c r="H45" s="30">
        <f t="shared" si="11"/>
        <v>7494.42</v>
      </c>
      <c r="I45" s="120"/>
      <c r="J45" s="121"/>
      <c r="K45" s="22"/>
    </row>
    <row r="46" spans="1:11" ht="16.5" thickBot="1" x14ac:dyDescent="0.3">
      <c r="A46" s="114"/>
      <c r="B46" s="115"/>
      <c r="C46" s="23">
        <v>2023</v>
      </c>
      <c r="D46" s="31">
        <f>E46+F46+G46+H46</f>
        <v>18496.559160000001</v>
      </c>
      <c r="E46" s="30">
        <f>E22+E30+E38</f>
        <v>7329.8880500000005</v>
      </c>
      <c r="F46" s="30">
        <f t="shared" si="11"/>
        <v>6505.1754299999993</v>
      </c>
      <c r="G46" s="30">
        <f>G22+G30+G38</f>
        <v>1091.9326799999999</v>
      </c>
      <c r="H46" s="30">
        <f>H22+H30+H38</f>
        <v>3569.5630000000001</v>
      </c>
      <c r="I46" s="120"/>
      <c r="J46" s="121"/>
      <c r="K46" s="22"/>
    </row>
    <row r="47" spans="1:11" ht="16.5" thickBot="1" x14ac:dyDescent="0.3">
      <c r="A47" s="114"/>
      <c r="B47" s="115"/>
      <c r="C47" s="23">
        <v>2024</v>
      </c>
      <c r="D47" s="31">
        <f t="shared" ref="D47:D49" si="12">E47+F47+G47+H47</f>
        <v>4973.9837600000001</v>
      </c>
      <c r="E47" s="30">
        <f t="shared" si="11"/>
        <v>534.27</v>
      </c>
      <c r="F47" s="30">
        <f t="shared" si="11"/>
        <v>2791.87</v>
      </c>
      <c r="G47" s="30">
        <f t="shared" si="11"/>
        <v>359.3</v>
      </c>
      <c r="H47" s="30">
        <f t="shared" si="11"/>
        <v>1288.54376</v>
      </c>
      <c r="I47" s="120"/>
      <c r="J47" s="121"/>
      <c r="K47" s="22"/>
    </row>
    <row r="48" spans="1:11" ht="60.75" thickBot="1" x14ac:dyDescent="0.3">
      <c r="A48" s="114"/>
      <c r="B48" s="115"/>
      <c r="C48" s="23" t="s">
        <v>15</v>
      </c>
      <c r="D48" s="31">
        <f t="shared" si="12"/>
        <v>0</v>
      </c>
      <c r="E48" s="30">
        <f t="shared" si="11"/>
        <v>0</v>
      </c>
      <c r="F48" s="30">
        <f t="shared" si="11"/>
        <v>0</v>
      </c>
      <c r="G48" s="30">
        <f t="shared" si="11"/>
        <v>0</v>
      </c>
      <c r="H48" s="30">
        <f t="shared" si="11"/>
        <v>0</v>
      </c>
      <c r="I48" s="120"/>
      <c r="J48" s="121"/>
      <c r="K48" s="22"/>
    </row>
    <row r="49" spans="1:11" ht="60.75" thickBot="1" x14ac:dyDescent="0.3">
      <c r="A49" s="116"/>
      <c r="B49" s="117"/>
      <c r="C49" s="23" t="s">
        <v>3</v>
      </c>
      <c r="D49" s="31">
        <f t="shared" si="12"/>
        <v>0</v>
      </c>
      <c r="E49" s="30">
        <f t="shared" si="11"/>
        <v>0</v>
      </c>
      <c r="F49" s="30">
        <f t="shared" si="11"/>
        <v>0</v>
      </c>
      <c r="G49" s="30">
        <f t="shared" si="11"/>
        <v>0</v>
      </c>
      <c r="H49" s="30">
        <f t="shared" si="11"/>
        <v>0</v>
      </c>
      <c r="I49" s="122"/>
      <c r="J49" s="123"/>
      <c r="K49" s="22"/>
    </row>
    <row r="50" spans="1:11" ht="16.5" customHeight="1" thickBot="1" x14ac:dyDescent="0.3">
      <c r="A50" s="135" t="s">
        <v>59</v>
      </c>
      <c r="B50" s="136"/>
      <c r="C50" s="136"/>
      <c r="D50" s="136"/>
      <c r="E50" s="136"/>
      <c r="F50" s="136"/>
      <c r="G50" s="136"/>
      <c r="H50" s="136"/>
      <c r="I50" s="136"/>
      <c r="J50" s="137"/>
      <c r="K50" s="22"/>
    </row>
    <row r="51" spans="1:11" ht="28.5" customHeight="1" thickBot="1" x14ac:dyDescent="0.3">
      <c r="A51" s="126" t="s">
        <v>60</v>
      </c>
      <c r="B51" s="126" t="s">
        <v>37</v>
      </c>
      <c r="C51" s="23" t="s">
        <v>1</v>
      </c>
      <c r="D51" s="31">
        <v>144621.73000000001</v>
      </c>
      <c r="E51" s="31">
        <v>113233.9</v>
      </c>
      <c r="F51" s="31">
        <v>29600.93</v>
      </c>
      <c r="G51" s="31">
        <v>1786.9</v>
      </c>
      <c r="H51" s="31">
        <v>0</v>
      </c>
      <c r="I51" s="25">
        <v>40.11</v>
      </c>
      <c r="J51" s="126" t="s">
        <v>61</v>
      </c>
      <c r="K51" s="22"/>
    </row>
    <row r="52" spans="1:11" ht="16.5" thickBot="1" x14ac:dyDescent="0.3">
      <c r="A52" s="127"/>
      <c r="B52" s="127"/>
      <c r="C52" s="23">
        <v>2020</v>
      </c>
      <c r="D52" s="31">
        <v>89633.3</v>
      </c>
      <c r="E52" s="30">
        <v>73339.8</v>
      </c>
      <c r="F52" s="30">
        <v>15021.4</v>
      </c>
      <c r="G52" s="30">
        <v>1272.0999999999999</v>
      </c>
      <c r="H52" s="30">
        <v>0</v>
      </c>
      <c r="I52" s="23">
        <v>11.32</v>
      </c>
      <c r="J52" s="127"/>
      <c r="K52" s="22"/>
    </row>
    <row r="53" spans="1:11" ht="16.5" thickBot="1" x14ac:dyDescent="0.3">
      <c r="A53" s="127"/>
      <c r="B53" s="127"/>
      <c r="C53" s="23">
        <v>2021</v>
      </c>
      <c r="D53" s="31">
        <v>51751.83</v>
      </c>
      <c r="E53" s="30">
        <v>39894.1</v>
      </c>
      <c r="F53" s="30">
        <v>11375.3</v>
      </c>
      <c r="G53" s="30">
        <v>482.43</v>
      </c>
      <c r="H53" s="30">
        <v>0</v>
      </c>
      <c r="I53" s="23">
        <v>28.79</v>
      </c>
      <c r="J53" s="127"/>
      <c r="K53" s="22"/>
    </row>
    <row r="54" spans="1:11" ht="16.5" thickBot="1" x14ac:dyDescent="0.3">
      <c r="A54" s="127"/>
      <c r="B54" s="127"/>
      <c r="C54" s="23">
        <v>2022</v>
      </c>
      <c r="D54" s="31">
        <v>3236.6</v>
      </c>
      <c r="E54" s="30">
        <v>0</v>
      </c>
      <c r="F54" s="30">
        <v>3204.23</v>
      </c>
      <c r="G54" s="30">
        <v>32.371000000000002</v>
      </c>
      <c r="H54" s="30">
        <v>0</v>
      </c>
      <c r="I54" s="23">
        <v>0</v>
      </c>
      <c r="J54" s="127"/>
      <c r="K54" s="22"/>
    </row>
    <row r="55" spans="1:11" ht="16.5" thickBot="1" x14ac:dyDescent="0.3">
      <c r="A55" s="127"/>
      <c r="B55" s="127"/>
      <c r="C55" s="23">
        <v>2023</v>
      </c>
      <c r="D55" s="31">
        <v>0</v>
      </c>
      <c r="E55" s="30">
        <v>0</v>
      </c>
      <c r="F55" s="30">
        <v>0</v>
      </c>
      <c r="G55" s="30">
        <v>0</v>
      </c>
      <c r="H55" s="30">
        <v>0</v>
      </c>
      <c r="I55" s="23">
        <v>0</v>
      </c>
      <c r="J55" s="127"/>
      <c r="K55" s="22"/>
    </row>
    <row r="56" spans="1:11" ht="16.5" thickBot="1" x14ac:dyDescent="0.3">
      <c r="A56" s="127"/>
      <c r="B56" s="127"/>
      <c r="C56" s="23">
        <v>2024</v>
      </c>
      <c r="D56" s="31">
        <v>0</v>
      </c>
      <c r="E56" s="30">
        <v>0</v>
      </c>
      <c r="F56" s="30">
        <v>0</v>
      </c>
      <c r="G56" s="30">
        <v>0</v>
      </c>
      <c r="H56" s="30">
        <v>0</v>
      </c>
      <c r="I56" s="23">
        <v>0</v>
      </c>
      <c r="J56" s="127"/>
      <c r="K56" s="22"/>
    </row>
    <row r="57" spans="1:11" ht="60.75" thickBot="1" x14ac:dyDescent="0.3">
      <c r="A57" s="127"/>
      <c r="B57" s="127"/>
      <c r="C57" s="23" t="s">
        <v>15</v>
      </c>
      <c r="D57" s="31">
        <v>0</v>
      </c>
      <c r="E57" s="30">
        <v>0</v>
      </c>
      <c r="F57" s="30">
        <v>0</v>
      </c>
      <c r="G57" s="30">
        <v>0</v>
      </c>
      <c r="H57" s="30">
        <v>0</v>
      </c>
      <c r="I57" s="23">
        <v>0</v>
      </c>
      <c r="J57" s="127"/>
      <c r="K57" s="22"/>
    </row>
    <row r="58" spans="1:11" ht="60.75" thickBot="1" x14ac:dyDescent="0.3">
      <c r="A58" s="128"/>
      <c r="B58" s="128"/>
      <c r="C58" s="23" t="s">
        <v>3</v>
      </c>
      <c r="D58" s="31">
        <v>0</v>
      </c>
      <c r="E58" s="30">
        <v>0</v>
      </c>
      <c r="F58" s="30">
        <v>0</v>
      </c>
      <c r="G58" s="30">
        <v>0</v>
      </c>
      <c r="H58" s="30">
        <v>0</v>
      </c>
      <c r="I58" s="23">
        <v>0</v>
      </c>
      <c r="J58" s="128"/>
      <c r="K58" s="22"/>
    </row>
    <row r="59" spans="1:11" ht="16.5" customHeight="1" thickBot="1" x14ac:dyDescent="0.3">
      <c r="A59" s="24" t="s">
        <v>62</v>
      </c>
      <c r="B59" s="126" t="s">
        <v>37</v>
      </c>
      <c r="C59" s="25" t="s">
        <v>1</v>
      </c>
      <c r="D59" s="31">
        <v>138127.89000000001</v>
      </c>
      <c r="E59" s="31">
        <v>113233.9</v>
      </c>
      <c r="F59" s="31">
        <v>23192.5</v>
      </c>
      <c r="G59" s="31">
        <v>1701.49</v>
      </c>
      <c r="H59" s="31">
        <v>0</v>
      </c>
      <c r="I59" s="25">
        <v>55.24</v>
      </c>
      <c r="J59" s="126" t="s">
        <v>63</v>
      </c>
      <c r="K59" s="22"/>
    </row>
    <row r="60" spans="1:11" ht="22.5" customHeight="1" thickBot="1" x14ac:dyDescent="0.3">
      <c r="A60" s="126" t="s">
        <v>64</v>
      </c>
      <c r="B60" s="127"/>
      <c r="C60" s="23">
        <v>2020</v>
      </c>
      <c r="D60" s="31">
        <v>89633.3</v>
      </c>
      <c r="E60" s="30">
        <v>73339.8</v>
      </c>
      <c r="F60" s="30">
        <v>15021.4</v>
      </c>
      <c r="G60" s="30">
        <v>1272.0999999999999</v>
      </c>
      <c r="H60" s="30">
        <v>0</v>
      </c>
      <c r="I60" s="23">
        <v>11.32</v>
      </c>
      <c r="J60" s="127"/>
      <c r="K60" s="22"/>
    </row>
    <row r="61" spans="1:11" ht="16.5" thickBot="1" x14ac:dyDescent="0.3">
      <c r="A61" s="127"/>
      <c r="B61" s="127"/>
      <c r="C61" s="23">
        <v>2021</v>
      </c>
      <c r="D61" s="31">
        <v>48494.59</v>
      </c>
      <c r="E61" s="30">
        <v>39894.1</v>
      </c>
      <c r="F61" s="30">
        <v>8171.1</v>
      </c>
      <c r="G61" s="30">
        <v>429.39</v>
      </c>
      <c r="H61" s="30">
        <v>0</v>
      </c>
      <c r="I61" s="23">
        <v>43.92</v>
      </c>
      <c r="J61" s="127"/>
      <c r="K61" s="22"/>
    </row>
    <row r="62" spans="1:11" ht="16.5" thickBot="1" x14ac:dyDescent="0.3">
      <c r="A62" s="127"/>
      <c r="B62" s="127"/>
      <c r="C62" s="23">
        <v>2022</v>
      </c>
      <c r="D62" s="31">
        <v>0</v>
      </c>
      <c r="E62" s="30">
        <v>0</v>
      </c>
      <c r="F62" s="30">
        <v>0</v>
      </c>
      <c r="G62" s="30">
        <v>0</v>
      </c>
      <c r="H62" s="30">
        <v>0</v>
      </c>
      <c r="I62" s="23">
        <v>0</v>
      </c>
      <c r="J62" s="127"/>
      <c r="K62" s="22"/>
    </row>
    <row r="63" spans="1:11" ht="16.5" thickBot="1" x14ac:dyDescent="0.3">
      <c r="A63" s="127"/>
      <c r="B63" s="127"/>
      <c r="C63" s="23">
        <v>2023</v>
      </c>
      <c r="D63" s="31">
        <v>0</v>
      </c>
      <c r="E63" s="30">
        <v>0</v>
      </c>
      <c r="F63" s="30">
        <v>0</v>
      </c>
      <c r="G63" s="30">
        <v>0</v>
      </c>
      <c r="H63" s="30">
        <v>0</v>
      </c>
      <c r="I63" s="23">
        <v>0</v>
      </c>
      <c r="J63" s="127"/>
      <c r="K63" s="22"/>
    </row>
    <row r="64" spans="1:11" ht="16.5" thickBot="1" x14ac:dyDescent="0.3">
      <c r="A64" s="127"/>
      <c r="B64" s="127"/>
      <c r="C64" s="23">
        <v>2024</v>
      </c>
      <c r="D64" s="31">
        <v>0</v>
      </c>
      <c r="E64" s="30">
        <v>0</v>
      </c>
      <c r="F64" s="30">
        <v>0</v>
      </c>
      <c r="G64" s="30">
        <v>0</v>
      </c>
      <c r="H64" s="30">
        <v>0</v>
      </c>
      <c r="I64" s="23">
        <v>0</v>
      </c>
      <c r="J64" s="127"/>
      <c r="K64" s="22"/>
    </row>
    <row r="65" spans="1:11" ht="60.75" thickBot="1" x14ac:dyDescent="0.3">
      <c r="A65" s="127"/>
      <c r="B65" s="127"/>
      <c r="C65" s="23" t="s">
        <v>15</v>
      </c>
      <c r="D65" s="31">
        <v>0</v>
      </c>
      <c r="E65" s="30">
        <v>0</v>
      </c>
      <c r="F65" s="30">
        <v>0</v>
      </c>
      <c r="G65" s="30">
        <v>0</v>
      </c>
      <c r="H65" s="30">
        <v>0</v>
      </c>
      <c r="I65" s="23">
        <v>0</v>
      </c>
      <c r="J65" s="127"/>
      <c r="K65" s="22"/>
    </row>
    <row r="66" spans="1:11" ht="60.75" thickBot="1" x14ac:dyDescent="0.3">
      <c r="A66" s="128"/>
      <c r="B66" s="128"/>
      <c r="C66" s="23" t="s">
        <v>3</v>
      </c>
      <c r="D66" s="31">
        <v>0</v>
      </c>
      <c r="E66" s="30">
        <v>0</v>
      </c>
      <c r="F66" s="30">
        <v>0</v>
      </c>
      <c r="G66" s="30">
        <v>0</v>
      </c>
      <c r="H66" s="30">
        <v>0</v>
      </c>
      <c r="I66" s="23">
        <v>0</v>
      </c>
      <c r="J66" s="128"/>
      <c r="K66" s="22"/>
    </row>
    <row r="67" spans="1:11" ht="16.5" customHeight="1" thickBot="1" x14ac:dyDescent="0.3">
      <c r="A67" s="24" t="s">
        <v>65</v>
      </c>
      <c r="B67" s="126" t="s">
        <v>37</v>
      </c>
      <c r="C67" s="25" t="s">
        <v>1</v>
      </c>
      <c r="D67" s="31">
        <v>6493.84</v>
      </c>
      <c r="E67" s="31">
        <v>0</v>
      </c>
      <c r="F67" s="31">
        <v>6408.43</v>
      </c>
      <c r="G67" s="31">
        <v>85.411000000000001</v>
      </c>
      <c r="H67" s="31">
        <v>0</v>
      </c>
      <c r="I67" s="25">
        <v>0</v>
      </c>
      <c r="J67" s="126" t="s">
        <v>66</v>
      </c>
      <c r="K67" s="22"/>
    </row>
    <row r="68" spans="1:11" ht="13.5" customHeight="1" thickBot="1" x14ac:dyDescent="0.3">
      <c r="A68" s="126" t="s">
        <v>67</v>
      </c>
      <c r="B68" s="127"/>
      <c r="C68" s="23">
        <v>2020</v>
      </c>
      <c r="D68" s="31">
        <v>0</v>
      </c>
      <c r="E68" s="30">
        <v>0</v>
      </c>
      <c r="F68" s="30">
        <v>0</v>
      </c>
      <c r="G68" s="30">
        <v>0</v>
      </c>
      <c r="H68" s="30">
        <v>0</v>
      </c>
      <c r="I68" s="23">
        <v>0</v>
      </c>
      <c r="J68" s="127"/>
      <c r="K68" s="22"/>
    </row>
    <row r="69" spans="1:11" ht="16.5" thickBot="1" x14ac:dyDescent="0.3">
      <c r="A69" s="127"/>
      <c r="B69" s="127"/>
      <c r="C69" s="23">
        <v>2021</v>
      </c>
      <c r="D69" s="31">
        <v>3257.24</v>
      </c>
      <c r="E69" s="30">
        <v>0</v>
      </c>
      <c r="F69" s="30">
        <v>3204.2</v>
      </c>
      <c r="G69" s="30">
        <v>53.04</v>
      </c>
      <c r="H69" s="30">
        <v>0</v>
      </c>
      <c r="I69" s="23">
        <v>0</v>
      </c>
      <c r="J69" s="127"/>
      <c r="K69" s="22"/>
    </row>
    <row r="70" spans="1:11" ht="16.5" thickBot="1" x14ac:dyDescent="0.3">
      <c r="A70" s="127"/>
      <c r="B70" s="127"/>
      <c r="C70" s="23">
        <v>2022</v>
      </c>
      <c r="D70" s="31">
        <v>3236.6</v>
      </c>
      <c r="E70" s="30">
        <v>0</v>
      </c>
      <c r="F70" s="30">
        <v>3204.23</v>
      </c>
      <c r="G70" s="30">
        <v>32.371000000000002</v>
      </c>
      <c r="H70" s="30">
        <v>0</v>
      </c>
      <c r="I70" s="23">
        <v>0</v>
      </c>
      <c r="J70" s="127"/>
      <c r="K70" s="22"/>
    </row>
    <row r="71" spans="1:11" ht="16.5" thickBot="1" x14ac:dyDescent="0.3">
      <c r="A71" s="127"/>
      <c r="B71" s="127"/>
      <c r="C71" s="23">
        <v>2023</v>
      </c>
      <c r="D71" s="31">
        <v>0</v>
      </c>
      <c r="E71" s="30">
        <v>0</v>
      </c>
      <c r="F71" s="30">
        <v>0</v>
      </c>
      <c r="G71" s="30">
        <v>0</v>
      </c>
      <c r="H71" s="30">
        <v>0</v>
      </c>
      <c r="I71" s="23">
        <v>0</v>
      </c>
      <c r="J71" s="127"/>
      <c r="K71" s="22"/>
    </row>
    <row r="72" spans="1:11" ht="16.5" thickBot="1" x14ac:dyDescent="0.3">
      <c r="A72" s="127"/>
      <c r="B72" s="127"/>
      <c r="C72" s="23">
        <v>2024</v>
      </c>
      <c r="D72" s="31">
        <v>0</v>
      </c>
      <c r="E72" s="30">
        <v>0</v>
      </c>
      <c r="F72" s="30">
        <v>0</v>
      </c>
      <c r="G72" s="30">
        <v>0</v>
      </c>
      <c r="H72" s="30">
        <v>0</v>
      </c>
      <c r="I72" s="23">
        <v>0</v>
      </c>
      <c r="J72" s="127"/>
      <c r="K72" s="22"/>
    </row>
    <row r="73" spans="1:11" ht="60.75" thickBot="1" x14ac:dyDescent="0.3">
      <c r="A73" s="127"/>
      <c r="B73" s="127"/>
      <c r="C73" s="23" t="s">
        <v>15</v>
      </c>
      <c r="D73" s="31">
        <v>0</v>
      </c>
      <c r="E73" s="30">
        <v>0</v>
      </c>
      <c r="F73" s="30">
        <v>0</v>
      </c>
      <c r="G73" s="30">
        <v>0</v>
      </c>
      <c r="H73" s="30">
        <v>0</v>
      </c>
      <c r="I73" s="23">
        <v>0</v>
      </c>
      <c r="J73" s="127"/>
      <c r="K73" s="22"/>
    </row>
    <row r="74" spans="1:11" ht="60.75" thickBot="1" x14ac:dyDescent="0.3">
      <c r="A74" s="128"/>
      <c r="B74" s="128"/>
      <c r="C74" s="23" t="s">
        <v>3</v>
      </c>
      <c r="D74" s="31">
        <v>0</v>
      </c>
      <c r="E74" s="30">
        <v>0</v>
      </c>
      <c r="F74" s="30">
        <v>0</v>
      </c>
      <c r="G74" s="30">
        <v>0</v>
      </c>
      <c r="H74" s="30">
        <v>0</v>
      </c>
      <c r="I74" s="23">
        <v>0</v>
      </c>
      <c r="J74" s="128"/>
      <c r="K74" s="22"/>
    </row>
    <row r="75" spans="1:11" ht="16.5" customHeight="1" thickBot="1" x14ac:dyDescent="0.3">
      <c r="A75" s="112" t="s">
        <v>68</v>
      </c>
      <c r="B75" s="113"/>
      <c r="C75" s="23" t="s">
        <v>1</v>
      </c>
      <c r="D75" s="31">
        <v>144621.73000000001</v>
      </c>
      <c r="E75" s="31">
        <v>113233.9</v>
      </c>
      <c r="F75" s="31">
        <v>29600.93</v>
      </c>
      <c r="G75" s="31">
        <v>1786.9</v>
      </c>
      <c r="H75" s="31">
        <v>0</v>
      </c>
      <c r="I75" s="118"/>
      <c r="J75" s="119"/>
      <c r="K75" s="22"/>
    </row>
    <row r="76" spans="1:11" ht="16.5" thickBot="1" x14ac:dyDescent="0.3">
      <c r="A76" s="114"/>
      <c r="B76" s="115"/>
      <c r="C76" s="23">
        <v>2020</v>
      </c>
      <c r="D76" s="31">
        <v>89633.3</v>
      </c>
      <c r="E76" s="30">
        <v>73339.8</v>
      </c>
      <c r="F76" s="30">
        <v>15021.4</v>
      </c>
      <c r="G76" s="30">
        <v>1272.0999999999999</v>
      </c>
      <c r="H76" s="30">
        <v>0</v>
      </c>
      <c r="I76" s="120"/>
      <c r="J76" s="121"/>
      <c r="K76" s="22"/>
    </row>
    <row r="77" spans="1:11" ht="16.5" thickBot="1" x14ac:dyDescent="0.3">
      <c r="A77" s="114"/>
      <c r="B77" s="115"/>
      <c r="C77" s="23">
        <v>2021</v>
      </c>
      <c r="D77" s="31">
        <v>51751.83</v>
      </c>
      <c r="E77" s="30">
        <v>39894.1</v>
      </c>
      <c r="F77" s="30">
        <v>11375.3</v>
      </c>
      <c r="G77" s="30">
        <v>482.43</v>
      </c>
      <c r="H77" s="30">
        <v>0</v>
      </c>
      <c r="I77" s="120"/>
      <c r="J77" s="121"/>
      <c r="K77" s="22"/>
    </row>
    <row r="78" spans="1:11" ht="16.5" thickBot="1" x14ac:dyDescent="0.3">
      <c r="A78" s="114"/>
      <c r="B78" s="115"/>
      <c r="C78" s="23">
        <v>2022</v>
      </c>
      <c r="D78" s="31">
        <v>3236.6</v>
      </c>
      <c r="E78" s="30">
        <v>0</v>
      </c>
      <c r="F78" s="30">
        <v>3204.23</v>
      </c>
      <c r="G78" s="30">
        <v>32.371000000000002</v>
      </c>
      <c r="H78" s="30">
        <v>0</v>
      </c>
      <c r="I78" s="120"/>
      <c r="J78" s="121"/>
      <c r="K78" s="22"/>
    </row>
    <row r="79" spans="1:11" ht="16.5" thickBot="1" x14ac:dyDescent="0.3">
      <c r="A79" s="114"/>
      <c r="B79" s="115"/>
      <c r="C79" s="23">
        <v>2023</v>
      </c>
      <c r="D79" s="31">
        <v>0</v>
      </c>
      <c r="E79" s="30">
        <v>0</v>
      </c>
      <c r="F79" s="30">
        <v>0</v>
      </c>
      <c r="G79" s="30">
        <v>0</v>
      </c>
      <c r="H79" s="30">
        <v>0</v>
      </c>
      <c r="I79" s="120"/>
      <c r="J79" s="121"/>
      <c r="K79" s="22"/>
    </row>
    <row r="80" spans="1:11" ht="16.5" thickBot="1" x14ac:dyDescent="0.3">
      <c r="A80" s="114"/>
      <c r="B80" s="115"/>
      <c r="C80" s="23">
        <v>2024</v>
      </c>
      <c r="D80" s="31">
        <v>0</v>
      </c>
      <c r="E80" s="30">
        <v>0</v>
      </c>
      <c r="F80" s="30">
        <v>0</v>
      </c>
      <c r="G80" s="30">
        <v>0</v>
      </c>
      <c r="H80" s="30">
        <v>0</v>
      </c>
      <c r="I80" s="120"/>
      <c r="J80" s="121"/>
      <c r="K80" s="22"/>
    </row>
    <row r="81" spans="1:11" ht="60.75" thickBot="1" x14ac:dyDescent="0.3">
      <c r="A81" s="114"/>
      <c r="B81" s="115"/>
      <c r="C81" s="23" t="s">
        <v>15</v>
      </c>
      <c r="D81" s="31">
        <v>0</v>
      </c>
      <c r="E81" s="30">
        <v>0</v>
      </c>
      <c r="F81" s="30">
        <v>0</v>
      </c>
      <c r="G81" s="30">
        <v>0</v>
      </c>
      <c r="H81" s="30">
        <v>0</v>
      </c>
      <c r="I81" s="120"/>
      <c r="J81" s="121"/>
      <c r="K81" s="22"/>
    </row>
    <row r="82" spans="1:11" ht="60.75" thickBot="1" x14ac:dyDescent="0.3">
      <c r="A82" s="116"/>
      <c r="B82" s="117"/>
      <c r="C82" s="23" t="s">
        <v>3</v>
      </c>
      <c r="D82" s="31">
        <v>0</v>
      </c>
      <c r="E82" s="30">
        <v>0</v>
      </c>
      <c r="F82" s="30">
        <v>0</v>
      </c>
      <c r="G82" s="30">
        <v>0</v>
      </c>
      <c r="H82" s="30">
        <v>0</v>
      </c>
      <c r="I82" s="122"/>
      <c r="J82" s="123"/>
      <c r="K82" s="22"/>
    </row>
    <row r="83" spans="1:11" ht="16.5" customHeight="1" thickBot="1" x14ac:dyDescent="0.3">
      <c r="A83" s="135" t="s">
        <v>69</v>
      </c>
      <c r="B83" s="136"/>
      <c r="C83" s="136"/>
      <c r="D83" s="136"/>
      <c r="E83" s="136"/>
      <c r="F83" s="136"/>
      <c r="G83" s="136"/>
      <c r="H83" s="136"/>
      <c r="I83" s="136"/>
      <c r="J83" s="137"/>
      <c r="K83" s="22"/>
    </row>
    <row r="84" spans="1:11" ht="16.5" customHeight="1" thickBot="1" x14ac:dyDescent="0.3">
      <c r="A84" s="126" t="s">
        <v>70</v>
      </c>
      <c r="B84" s="126" t="s">
        <v>37</v>
      </c>
      <c r="C84" s="25" t="s">
        <v>1</v>
      </c>
      <c r="D84" s="31">
        <f>D215</f>
        <v>265086.19774000003</v>
      </c>
      <c r="E84" s="31">
        <f>E215</f>
        <v>252403.7</v>
      </c>
      <c r="F84" s="31">
        <f t="shared" ref="F84:H84" si="13">F215</f>
        <v>10271.196619999999</v>
      </c>
      <c r="G84" s="31">
        <f t="shared" si="13"/>
        <v>2313.3011200000001</v>
      </c>
      <c r="H84" s="31">
        <f t="shared" si="13"/>
        <v>98</v>
      </c>
      <c r="I84" s="25">
        <v>0</v>
      </c>
      <c r="J84" s="126" t="s">
        <v>71</v>
      </c>
      <c r="K84" s="22"/>
    </row>
    <row r="85" spans="1:11" ht="16.5" thickBot="1" x14ac:dyDescent="0.3">
      <c r="A85" s="127"/>
      <c r="B85" s="127"/>
      <c r="C85" s="23">
        <v>2020</v>
      </c>
      <c r="D85" s="31">
        <f t="shared" ref="D85:G91" si="14">D216</f>
        <v>0</v>
      </c>
      <c r="E85" s="31">
        <f t="shared" si="14"/>
        <v>0</v>
      </c>
      <c r="F85" s="31">
        <f t="shared" si="14"/>
        <v>0</v>
      </c>
      <c r="G85" s="31">
        <f t="shared" si="14"/>
        <v>0</v>
      </c>
      <c r="H85" s="30">
        <v>0</v>
      </c>
      <c r="I85" s="23">
        <v>0</v>
      </c>
      <c r="J85" s="127"/>
      <c r="K85" s="22"/>
    </row>
    <row r="86" spans="1:11" ht="16.5" thickBot="1" x14ac:dyDescent="0.3">
      <c r="A86" s="127"/>
      <c r="B86" s="127"/>
      <c r="C86" s="23">
        <v>2021</v>
      </c>
      <c r="D86" s="31">
        <f t="shared" si="14"/>
        <v>0</v>
      </c>
      <c r="E86" s="31">
        <f t="shared" si="14"/>
        <v>0</v>
      </c>
      <c r="F86" s="31">
        <f t="shared" si="14"/>
        <v>0</v>
      </c>
      <c r="G86" s="31">
        <f t="shared" si="14"/>
        <v>0</v>
      </c>
      <c r="H86" s="30">
        <v>0</v>
      </c>
      <c r="I86" s="23">
        <v>0</v>
      </c>
      <c r="J86" s="127"/>
      <c r="K86" s="22"/>
    </row>
    <row r="87" spans="1:11" ht="16.5" thickBot="1" x14ac:dyDescent="0.3">
      <c r="A87" s="127"/>
      <c r="B87" s="127"/>
      <c r="C87" s="23">
        <v>2022</v>
      </c>
      <c r="D87" s="31">
        <f t="shared" si="14"/>
        <v>0</v>
      </c>
      <c r="E87" s="31">
        <f t="shared" si="14"/>
        <v>0</v>
      </c>
      <c r="F87" s="31">
        <f t="shared" si="14"/>
        <v>0</v>
      </c>
      <c r="G87" s="31">
        <f t="shared" si="14"/>
        <v>0</v>
      </c>
      <c r="H87" s="30">
        <v>0</v>
      </c>
      <c r="I87" s="23">
        <v>0</v>
      </c>
      <c r="J87" s="127"/>
      <c r="K87" s="22"/>
    </row>
    <row r="88" spans="1:11" ht="16.5" thickBot="1" x14ac:dyDescent="0.3">
      <c r="A88" s="127"/>
      <c r="B88" s="127"/>
      <c r="C88" s="23">
        <v>2023</v>
      </c>
      <c r="D88" s="31">
        <f>D219</f>
        <v>211809.69774</v>
      </c>
      <c r="E88" s="31">
        <f>E219</f>
        <v>200725.5</v>
      </c>
      <c r="F88" s="31">
        <f t="shared" si="14"/>
        <v>8672.8966199999995</v>
      </c>
      <c r="G88" s="31">
        <f t="shared" si="14"/>
        <v>2313.3011200000001</v>
      </c>
      <c r="H88" s="30">
        <v>0</v>
      </c>
      <c r="I88" s="23">
        <v>0</v>
      </c>
      <c r="J88" s="127"/>
      <c r="K88" s="22"/>
    </row>
    <row r="89" spans="1:11" ht="16.5" thickBot="1" x14ac:dyDescent="0.3">
      <c r="A89" s="127"/>
      <c r="B89" s="127"/>
      <c r="C89" s="23">
        <v>2024</v>
      </c>
      <c r="D89" s="31">
        <f t="shared" si="14"/>
        <v>53276.5</v>
      </c>
      <c r="E89" s="31">
        <f t="shared" si="14"/>
        <v>51678.2</v>
      </c>
      <c r="F89" s="31">
        <f t="shared" si="14"/>
        <v>1598.3</v>
      </c>
      <c r="G89" s="31">
        <f t="shared" si="14"/>
        <v>0</v>
      </c>
      <c r="H89" s="30">
        <v>0</v>
      </c>
      <c r="I89" s="23">
        <v>0</v>
      </c>
      <c r="J89" s="127"/>
      <c r="K89" s="22"/>
    </row>
    <row r="90" spans="1:11" ht="59.25" customHeight="1" thickBot="1" x14ac:dyDescent="0.3">
      <c r="A90" s="127"/>
      <c r="B90" s="127"/>
      <c r="C90" s="23" t="s">
        <v>15</v>
      </c>
      <c r="D90" s="31">
        <f t="shared" si="14"/>
        <v>0</v>
      </c>
      <c r="E90" s="31">
        <f t="shared" si="14"/>
        <v>0</v>
      </c>
      <c r="F90" s="31">
        <f t="shared" si="14"/>
        <v>0</v>
      </c>
      <c r="G90" s="31">
        <f t="shared" si="14"/>
        <v>0</v>
      </c>
      <c r="H90" s="30">
        <v>0</v>
      </c>
      <c r="I90" s="23">
        <v>0</v>
      </c>
      <c r="J90" s="127"/>
      <c r="K90" s="22"/>
    </row>
    <row r="91" spans="1:11" ht="61.5" customHeight="1" thickBot="1" x14ac:dyDescent="0.3">
      <c r="A91" s="128"/>
      <c r="B91" s="128"/>
      <c r="C91" s="23" t="s">
        <v>3</v>
      </c>
      <c r="D91" s="31">
        <f t="shared" si="14"/>
        <v>0</v>
      </c>
      <c r="E91" s="31">
        <f t="shared" si="14"/>
        <v>0</v>
      </c>
      <c r="F91" s="31">
        <f t="shared" si="14"/>
        <v>0</v>
      </c>
      <c r="G91" s="31">
        <f t="shared" si="14"/>
        <v>0</v>
      </c>
      <c r="H91" s="30">
        <v>0</v>
      </c>
      <c r="I91" s="23">
        <v>0</v>
      </c>
      <c r="J91" s="128"/>
      <c r="K91" s="22"/>
    </row>
    <row r="92" spans="1:11" ht="34.5" customHeight="1" thickBot="1" x14ac:dyDescent="0.3">
      <c r="A92" s="126" t="s">
        <v>72</v>
      </c>
      <c r="B92" s="126" t="s">
        <v>37</v>
      </c>
      <c r="C92" s="25" t="s">
        <v>1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25">
        <v>0</v>
      </c>
      <c r="J92" s="126" t="s">
        <v>71</v>
      </c>
      <c r="K92" s="22"/>
    </row>
    <row r="93" spans="1:11" ht="16.5" thickBot="1" x14ac:dyDescent="0.3">
      <c r="A93" s="127"/>
      <c r="B93" s="127"/>
      <c r="C93" s="23">
        <v>2020</v>
      </c>
      <c r="D93" s="31">
        <v>0</v>
      </c>
      <c r="E93" s="30">
        <v>0</v>
      </c>
      <c r="F93" s="30">
        <v>0</v>
      </c>
      <c r="G93" s="30">
        <v>0</v>
      </c>
      <c r="H93" s="30">
        <v>0</v>
      </c>
      <c r="I93" s="23">
        <v>0</v>
      </c>
      <c r="J93" s="127"/>
      <c r="K93" s="22"/>
    </row>
    <row r="94" spans="1:11" ht="16.5" thickBot="1" x14ac:dyDescent="0.3">
      <c r="A94" s="127"/>
      <c r="B94" s="127"/>
      <c r="C94" s="23">
        <v>2021</v>
      </c>
      <c r="D94" s="31">
        <v>0</v>
      </c>
      <c r="E94" s="30">
        <v>0</v>
      </c>
      <c r="F94" s="30">
        <v>0</v>
      </c>
      <c r="G94" s="30">
        <v>0</v>
      </c>
      <c r="H94" s="30">
        <v>0</v>
      </c>
      <c r="I94" s="23">
        <v>0</v>
      </c>
      <c r="J94" s="127"/>
      <c r="K94" s="22"/>
    </row>
    <row r="95" spans="1:11" ht="16.5" thickBot="1" x14ac:dyDescent="0.3">
      <c r="A95" s="127"/>
      <c r="B95" s="127"/>
      <c r="C95" s="23">
        <v>2022</v>
      </c>
      <c r="D95" s="31">
        <v>0</v>
      </c>
      <c r="E95" s="30">
        <v>0</v>
      </c>
      <c r="F95" s="30">
        <v>0</v>
      </c>
      <c r="G95" s="30">
        <v>0</v>
      </c>
      <c r="H95" s="30">
        <v>0</v>
      </c>
      <c r="I95" s="23">
        <v>0</v>
      </c>
      <c r="J95" s="127"/>
      <c r="K95" s="22"/>
    </row>
    <row r="96" spans="1:11" ht="16.5" thickBot="1" x14ac:dyDescent="0.3">
      <c r="A96" s="127"/>
      <c r="B96" s="127"/>
      <c r="C96" s="23">
        <v>2023</v>
      </c>
      <c r="D96" s="31">
        <v>0</v>
      </c>
      <c r="E96" s="30">
        <v>0</v>
      </c>
      <c r="F96" s="30">
        <v>0</v>
      </c>
      <c r="G96" s="30">
        <v>0</v>
      </c>
      <c r="H96" s="30">
        <v>0</v>
      </c>
      <c r="I96" s="23">
        <v>0</v>
      </c>
      <c r="J96" s="127"/>
      <c r="K96" s="22"/>
    </row>
    <row r="97" spans="1:11" ht="16.5" thickBot="1" x14ac:dyDescent="0.3">
      <c r="A97" s="127"/>
      <c r="B97" s="127"/>
      <c r="C97" s="23">
        <v>2024</v>
      </c>
      <c r="D97" s="31">
        <v>0</v>
      </c>
      <c r="E97" s="30">
        <v>0</v>
      </c>
      <c r="F97" s="30">
        <v>0</v>
      </c>
      <c r="G97" s="30">
        <v>0</v>
      </c>
      <c r="H97" s="30">
        <v>0</v>
      </c>
      <c r="I97" s="23">
        <v>0</v>
      </c>
      <c r="J97" s="127"/>
      <c r="K97" s="22"/>
    </row>
    <row r="98" spans="1:11" ht="60.75" thickBot="1" x14ac:dyDescent="0.3">
      <c r="A98" s="127"/>
      <c r="B98" s="127"/>
      <c r="C98" s="23" t="s">
        <v>15</v>
      </c>
      <c r="D98" s="31">
        <v>0</v>
      </c>
      <c r="E98" s="30">
        <v>0</v>
      </c>
      <c r="F98" s="30">
        <v>0</v>
      </c>
      <c r="G98" s="30">
        <v>0</v>
      </c>
      <c r="H98" s="30">
        <v>0</v>
      </c>
      <c r="I98" s="23">
        <v>0</v>
      </c>
      <c r="J98" s="127"/>
      <c r="K98" s="22"/>
    </row>
    <row r="99" spans="1:11" ht="60.75" thickBot="1" x14ac:dyDescent="0.3">
      <c r="A99" s="128"/>
      <c r="B99" s="128"/>
      <c r="C99" s="23" t="s">
        <v>3</v>
      </c>
      <c r="D99" s="31">
        <v>0</v>
      </c>
      <c r="E99" s="30">
        <v>0</v>
      </c>
      <c r="F99" s="30">
        <v>0</v>
      </c>
      <c r="G99" s="30">
        <v>0</v>
      </c>
      <c r="H99" s="30">
        <v>0</v>
      </c>
      <c r="I99" s="23">
        <v>0</v>
      </c>
      <c r="J99" s="128"/>
      <c r="K99" s="22"/>
    </row>
    <row r="100" spans="1:11" ht="16.5" customHeight="1" thickBot="1" x14ac:dyDescent="0.3">
      <c r="A100" s="24" t="s">
        <v>65</v>
      </c>
      <c r="B100" s="126" t="s">
        <v>37</v>
      </c>
      <c r="C100" s="25" t="s">
        <v>1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25">
        <v>0</v>
      </c>
      <c r="J100" s="126" t="s">
        <v>71</v>
      </c>
      <c r="K100" s="22"/>
    </row>
    <row r="101" spans="1:11" ht="17.25" customHeight="1" thickBot="1" x14ac:dyDescent="0.3">
      <c r="A101" s="126" t="s">
        <v>73</v>
      </c>
      <c r="B101" s="127"/>
      <c r="C101" s="23">
        <v>2020</v>
      </c>
      <c r="D101" s="31">
        <v>0</v>
      </c>
      <c r="E101" s="30">
        <v>0</v>
      </c>
      <c r="F101" s="30">
        <v>0</v>
      </c>
      <c r="G101" s="30">
        <v>0</v>
      </c>
      <c r="H101" s="30">
        <v>0</v>
      </c>
      <c r="I101" s="23">
        <v>0</v>
      </c>
      <c r="J101" s="127"/>
      <c r="K101" s="22"/>
    </row>
    <row r="102" spans="1:11" ht="16.5" thickBot="1" x14ac:dyDescent="0.3">
      <c r="A102" s="127"/>
      <c r="B102" s="127"/>
      <c r="C102" s="23">
        <v>2021</v>
      </c>
      <c r="D102" s="31">
        <v>0</v>
      </c>
      <c r="E102" s="30">
        <v>0</v>
      </c>
      <c r="F102" s="30">
        <v>0</v>
      </c>
      <c r="G102" s="30">
        <v>0</v>
      </c>
      <c r="H102" s="30">
        <v>0</v>
      </c>
      <c r="I102" s="23">
        <v>0</v>
      </c>
      <c r="J102" s="127"/>
      <c r="K102" s="22"/>
    </row>
    <row r="103" spans="1:11" ht="16.5" thickBot="1" x14ac:dyDescent="0.3">
      <c r="A103" s="127"/>
      <c r="B103" s="127"/>
      <c r="C103" s="23">
        <v>2022</v>
      </c>
      <c r="D103" s="31">
        <v>0</v>
      </c>
      <c r="E103" s="30">
        <v>0</v>
      </c>
      <c r="F103" s="30">
        <v>0</v>
      </c>
      <c r="G103" s="30">
        <v>0</v>
      </c>
      <c r="H103" s="30">
        <v>0</v>
      </c>
      <c r="I103" s="23">
        <v>0</v>
      </c>
      <c r="J103" s="127"/>
      <c r="K103" s="22"/>
    </row>
    <row r="104" spans="1:11" ht="16.5" thickBot="1" x14ac:dyDescent="0.3">
      <c r="A104" s="127"/>
      <c r="B104" s="127"/>
      <c r="C104" s="23">
        <v>2023</v>
      </c>
      <c r="D104" s="31">
        <v>0</v>
      </c>
      <c r="E104" s="30">
        <v>0</v>
      </c>
      <c r="F104" s="30">
        <v>0</v>
      </c>
      <c r="G104" s="30">
        <v>0</v>
      </c>
      <c r="H104" s="30">
        <v>0</v>
      </c>
      <c r="I104" s="23">
        <v>0</v>
      </c>
      <c r="J104" s="127"/>
      <c r="K104" s="22"/>
    </row>
    <row r="105" spans="1:11" ht="16.5" thickBot="1" x14ac:dyDescent="0.3">
      <c r="A105" s="127"/>
      <c r="B105" s="127"/>
      <c r="C105" s="23">
        <v>2024</v>
      </c>
      <c r="D105" s="31">
        <v>0</v>
      </c>
      <c r="E105" s="30">
        <v>0</v>
      </c>
      <c r="F105" s="30">
        <v>0</v>
      </c>
      <c r="G105" s="30">
        <v>0</v>
      </c>
      <c r="H105" s="30">
        <v>0</v>
      </c>
      <c r="I105" s="23">
        <v>0</v>
      </c>
      <c r="J105" s="127"/>
      <c r="K105" s="22"/>
    </row>
    <row r="106" spans="1:11" ht="60.75" thickBot="1" x14ac:dyDescent="0.3">
      <c r="A106" s="127"/>
      <c r="B106" s="127"/>
      <c r="C106" s="23" t="s">
        <v>15</v>
      </c>
      <c r="D106" s="31">
        <v>0</v>
      </c>
      <c r="E106" s="30">
        <v>0</v>
      </c>
      <c r="F106" s="30">
        <v>0</v>
      </c>
      <c r="G106" s="30">
        <v>0</v>
      </c>
      <c r="H106" s="30">
        <v>0</v>
      </c>
      <c r="I106" s="23">
        <v>0</v>
      </c>
      <c r="J106" s="127"/>
      <c r="K106" s="22"/>
    </row>
    <row r="107" spans="1:11" ht="60.75" thickBot="1" x14ac:dyDescent="0.3">
      <c r="A107" s="128"/>
      <c r="B107" s="128"/>
      <c r="C107" s="23" t="s">
        <v>3</v>
      </c>
      <c r="D107" s="31">
        <v>0</v>
      </c>
      <c r="E107" s="30">
        <v>0</v>
      </c>
      <c r="F107" s="30">
        <v>0</v>
      </c>
      <c r="G107" s="30">
        <v>0</v>
      </c>
      <c r="H107" s="30">
        <v>0</v>
      </c>
      <c r="I107" s="23">
        <v>0</v>
      </c>
      <c r="J107" s="128"/>
      <c r="K107" s="22"/>
    </row>
    <row r="108" spans="1:11" ht="16.5" customHeight="1" thickBot="1" x14ac:dyDescent="0.3">
      <c r="A108" s="27" t="s">
        <v>82</v>
      </c>
      <c r="B108" s="138" t="s">
        <v>37</v>
      </c>
      <c r="C108" s="28" t="s">
        <v>1</v>
      </c>
      <c r="D108" s="31">
        <f>SUM(E108:H108)</f>
        <v>34223.476820000003</v>
      </c>
      <c r="E108" s="31">
        <f>E109+E110+E111+E112+E113+E114+E115</f>
        <v>32510</v>
      </c>
      <c r="F108" s="31">
        <f t="shared" ref="F108:G108" si="15">F109+F110+F111+F112+F113+F114+F115</f>
        <v>1403.4428600000001</v>
      </c>
      <c r="G108" s="31">
        <f t="shared" si="15"/>
        <v>310.03395999999998</v>
      </c>
      <c r="H108" s="31">
        <v>0</v>
      </c>
      <c r="I108" s="25">
        <v>1</v>
      </c>
      <c r="J108" s="138" t="s">
        <v>118</v>
      </c>
      <c r="K108" s="22"/>
    </row>
    <row r="109" spans="1:11" ht="16.5" customHeight="1" thickBot="1" x14ac:dyDescent="0.3">
      <c r="A109" s="138" t="s">
        <v>119</v>
      </c>
      <c r="B109" s="139"/>
      <c r="C109" s="29">
        <v>2020</v>
      </c>
      <c r="D109" s="31">
        <f t="shared" ref="D109:D111" si="16">SUM(E109:H109)</f>
        <v>0</v>
      </c>
      <c r="E109" s="31">
        <v>0</v>
      </c>
      <c r="F109" s="31">
        <v>0</v>
      </c>
      <c r="G109" s="31">
        <v>0</v>
      </c>
      <c r="H109" s="31">
        <v>0</v>
      </c>
      <c r="I109" s="25">
        <v>0</v>
      </c>
      <c r="J109" s="139"/>
      <c r="K109" s="22"/>
    </row>
    <row r="110" spans="1:11" ht="16.5" thickBot="1" x14ac:dyDescent="0.3">
      <c r="A110" s="139"/>
      <c r="B110" s="139"/>
      <c r="C110" s="29">
        <v>2021</v>
      </c>
      <c r="D110" s="31">
        <f t="shared" si="16"/>
        <v>0</v>
      </c>
      <c r="E110" s="31">
        <v>0</v>
      </c>
      <c r="F110" s="31">
        <v>0</v>
      </c>
      <c r="G110" s="31">
        <v>0</v>
      </c>
      <c r="H110" s="31">
        <v>0</v>
      </c>
      <c r="I110" s="25">
        <v>0</v>
      </c>
      <c r="J110" s="139"/>
      <c r="K110" s="22"/>
    </row>
    <row r="111" spans="1:11" ht="16.5" thickBot="1" x14ac:dyDescent="0.3">
      <c r="A111" s="139"/>
      <c r="B111" s="139"/>
      <c r="C111" s="29">
        <v>2022</v>
      </c>
      <c r="D111" s="31">
        <f t="shared" si="16"/>
        <v>0</v>
      </c>
      <c r="E111" s="31">
        <v>0</v>
      </c>
      <c r="F111" s="31">
        <v>0</v>
      </c>
      <c r="G111" s="31">
        <v>0</v>
      </c>
      <c r="H111" s="31">
        <v>0</v>
      </c>
      <c r="I111" s="25">
        <v>0</v>
      </c>
      <c r="J111" s="139"/>
      <c r="K111" s="22"/>
    </row>
    <row r="112" spans="1:11" ht="16.5" thickBot="1" x14ac:dyDescent="0.3">
      <c r="A112" s="139"/>
      <c r="B112" s="139"/>
      <c r="C112" s="29">
        <v>2023</v>
      </c>
      <c r="D112" s="31">
        <f>SUM(E112:H112)</f>
        <v>34223.476820000003</v>
      </c>
      <c r="E112" s="31">
        <v>32510</v>
      </c>
      <c r="F112" s="31">
        <f>849.2+554.24286</f>
        <v>1403.4428600000001</v>
      </c>
      <c r="G112" s="31">
        <f>138.73396+156.3+15</f>
        <v>310.03395999999998</v>
      </c>
      <c r="H112" s="31">
        <v>0</v>
      </c>
      <c r="I112" s="25">
        <v>1</v>
      </c>
      <c r="J112" s="139"/>
      <c r="K112" s="22"/>
    </row>
    <row r="113" spans="1:11" ht="16.5" thickBot="1" x14ac:dyDescent="0.3">
      <c r="A113" s="139"/>
      <c r="B113" s="139"/>
      <c r="C113" s="29">
        <v>2024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25">
        <v>0</v>
      </c>
      <c r="J113" s="139"/>
      <c r="K113" s="22"/>
    </row>
    <row r="114" spans="1:11" ht="60.75" thickBot="1" x14ac:dyDescent="0.3">
      <c r="A114" s="139"/>
      <c r="B114" s="139"/>
      <c r="C114" s="29" t="s">
        <v>15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25">
        <v>0</v>
      </c>
      <c r="J114" s="139"/>
      <c r="K114" s="22"/>
    </row>
    <row r="115" spans="1:11" ht="60.75" thickBot="1" x14ac:dyDescent="0.3">
      <c r="A115" s="140"/>
      <c r="B115" s="140"/>
      <c r="C115" s="29" t="s">
        <v>3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25">
        <v>0</v>
      </c>
      <c r="J115" s="140"/>
      <c r="K115" s="22"/>
    </row>
    <row r="116" spans="1:11" ht="47.25" customHeight="1" thickBot="1" x14ac:dyDescent="0.3">
      <c r="A116" s="27" t="s">
        <v>85</v>
      </c>
      <c r="B116" s="138" t="s">
        <v>37</v>
      </c>
      <c r="C116" s="28" t="s">
        <v>1</v>
      </c>
      <c r="D116" s="31">
        <f t="shared" ref="D116:D119" si="17">SUM(E116:H116)</f>
        <v>36354.73661</v>
      </c>
      <c r="E116" s="31">
        <f t="shared" ref="E116:F116" si="18">SUM(E117:E124)</f>
        <v>34538.1</v>
      </c>
      <c r="F116" s="31">
        <f t="shared" si="18"/>
        <v>1488.8045999999999</v>
      </c>
      <c r="G116" s="31">
        <f>SUM(G117:G124)</f>
        <v>327.83200999999997</v>
      </c>
      <c r="H116" s="31">
        <v>0</v>
      </c>
      <c r="I116" s="25">
        <v>1</v>
      </c>
      <c r="J116" s="138" t="s">
        <v>118</v>
      </c>
      <c r="K116" s="22"/>
    </row>
    <row r="117" spans="1:11" ht="22.5" customHeight="1" thickBot="1" x14ac:dyDescent="0.3">
      <c r="A117" s="138" t="s">
        <v>120</v>
      </c>
      <c r="B117" s="139"/>
      <c r="C117" s="29">
        <v>2020</v>
      </c>
      <c r="D117" s="31">
        <f t="shared" si="17"/>
        <v>0</v>
      </c>
      <c r="E117" s="31">
        <v>0</v>
      </c>
      <c r="F117" s="31">
        <v>0</v>
      </c>
      <c r="G117" s="31">
        <v>0</v>
      </c>
      <c r="H117" s="31" t="s">
        <v>121</v>
      </c>
      <c r="I117" s="25">
        <v>0</v>
      </c>
      <c r="J117" s="139"/>
      <c r="K117" s="22"/>
    </row>
    <row r="118" spans="1:11" ht="16.5" thickBot="1" x14ac:dyDescent="0.3">
      <c r="A118" s="139"/>
      <c r="B118" s="139"/>
      <c r="C118" s="29">
        <v>2021</v>
      </c>
      <c r="D118" s="31">
        <f t="shared" si="17"/>
        <v>0</v>
      </c>
      <c r="E118" s="31">
        <v>0</v>
      </c>
      <c r="F118" s="31">
        <v>0</v>
      </c>
      <c r="G118" s="31">
        <v>0</v>
      </c>
      <c r="H118" s="31">
        <v>0</v>
      </c>
      <c r="I118" s="25">
        <v>0</v>
      </c>
      <c r="J118" s="139"/>
      <c r="K118" s="22"/>
    </row>
    <row r="119" spans="1:11" ht="16.5" thickBot="1" x14ac:dyDescent="0.3">
      <c r="A119" s="139"/>
      <c r="B119" s="139"/>
      <c r="C119" s="29">
        <v>2022</v>
      </c>
      <c r="D119" s="31">
        <f t="shared" si="17"/>
        <v>0</v>
      </c>
      <c r="E119" s="31">
        <v>0</v>
      </c>
      <c r="F119" s="31">
        <v>0</v>
      </c>
      <c r="G119" s="31">
        <v>0</v>
      </c>
      <c r="H119" s="31">
        <v>0</v>
      </c>
      <c r="I119" s="25">
        <v>0</v>
      </c>
      <c r="J119" s="139"/>
      <c r="K119" s="22"/>
    </row>
    <row r="120" spans="1:11" ht="16.5" thickBot="1" x14ac:dyDescent="0.3">
      <c r="A120" s="139"/>
      <c r="B120" s="139"/>
      <c r="C120" s="29">
        <v>2023</v>
      </c>
      <c r="D120" s="31">
        <f>SUM(E120:H120)</f>
        <v>36354.73661</v>
      </c>
      <c r="E120" s="31">
        <v>34538.1</v>
      </c>
      <c r="F120" s="31">
        <f>902.21+586.5946</f>
        <v>1488.8045999999999</v>
      </c>
      <c r="G120" s="31">
        <f>166+146.83201+15</f>
        <v>327.83200999999997</v>
      </c>
      <c r="H120" s="31">
        <v>0</v>
      </c>
      <c r="I120" s="25">
        <v>1</v>
      </c>
      <c r="J120" s="139"/>
      <c r="K120" s="22"/>
    </row>
    <row r="121" spans="1:11" ht="16.5" thickBot="1" x14ac:dyDescent="0.3">
      <c r="A121" s="139"/>
      <c r="B121" s="139"/>
      <c r="C121" s="29">
        <v>2024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25">
        <v>0</v>
      </c>
      <c r="J121" s="139"/>
      <c r="K121" s="22"/>
    </row>
    <row r="122" spans="1:11" ht="60.75" thickBot="1" x14ac:dyDescent="0.3">
      <c r="A122" s="139"/>
      <c r="B122" s="139"/>
      <c r="C122" s="29" t="s">
        <v>15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25">
        <v>0</v>
      </c>
      <c r="J122" s="139"/>
      <c r="K122" s="22"/>
    </row>
    <row r="123" spans="1:11" ht="44.25" customHeight="1" x14ac:dyDescent="0.25">
      <c r="A123" s="139"/>
      <c r="B123" s="139"/>
      <c r="C123" s="138" t="s">
        <v>3</v>
      </c>
      <c r="D123" s="141">
        <v>0</v>
      </c>
      <c r="E123" s="141">
        <v>0</v>
      </c>
      <c r="F123" s="141">
        <v>0</v>
      </c>
      <c r="G123" s="141">
        <v>0</v>
      </c>
      <c r="H123" s="141">
        <v>0</v>
      </c>
      <c r="I123" s="143">
        <v>0</v>
      </c>
      <c r="J123" s="139"/>
      <c r="K123" s="120"/>
    </row>
    <row r="124" spans="1:11" ht="15.75" customHeight="1" thickBot="1" x14ac:dyDescent="0.3">
      <c r="A124" s="140"/>
      <c r="B124" s="140"/>
      <c r="C124" s="140"/>
      <c r="D124" s="142"/>
      <c r="E124" s="142"/>
      <c r="F124" s="142"/>
      <c r="G124" s="142"/>
      <c r="H124" s="142"/>
      <c r="I124" s="144"/>
      <c r="J124" s="140"/>
      <c r="K124" s="120"/>
    </row>
    <row r="125" spans="1:11" ht="16.5" customHeight="1" thickBot="1" x14ac:dyDescent="0.3">
      <c r="A125" s="27" t="s">
        <v>88</v>
      </c>
      <c r="B125" s="138" t="s">
        <v>37</v>
      </c>
      <c r="C125" s="28" t="s">
        <v>1</v>
      </c>
      <c r="D125" s="31">
        <f t="shared" ref="D125:D128" si="19">SUM(E125:H125)</f>
        <v>34700.741379999999</v>
      </c>
      <c r="E125" s="31">
        <f t="shared" ref="E125:F125" si="20">SUM(E126:E133)</f>
        <v>32962.9</v>
      </c>
      <c r="F125" s="31">
        <f t="shared" si="20"/>
        <v>1423.57645</v>
      </c>
      <c r="G125" s="31">
        <f>SUM(G126:G133)</f>
        <v>314.26492999999999</v>
      </c>
      <c r="H125" s="31">
        <v>0</v>
      </c>
      <c r="I125" s="25">
        <v>1</v>
      </c>
      <c r="J125" s="138" t="s">
        <v>118</v>
      </c>
      <c r="K125" s="22"/>
    </row>
    <row r="126" spans="1:11" ht="20.25" customHeight="1" thickBot="1" x14ac:dyDescent="0.3">
      <c r="A126" s="138" t="s">
        <v>122</v>
      </c>
      <c r="B126" s="139"/>
      <c r="C126" s="29">
        <v>2020</v>
      </c>
      <c r="D126" s="31">
        <f t="shared" si="19"/>
        <v>0</v>
      </c>
      <c r="E126" s="31">
        <v>0</v>
      </c>
      <c r="F126" s="31">
        <v>0</v>
      </c>
      <c r="G126" s="31">
        <v>0</v>
      </c>
      <c r="H126" s="31">
        <v>0</v>
      </c>
      <c r="I126" s="25">
        <v>0</v>
      </c>
      <c r="J126" s="139"/>
      <c r="K126" s="22"/>
    </row>
    <row r="127" spans="1:11" ht="16.5" thickBot="1" x14ac:dyDescent="0.3">
      <c r="A127" s="139"/>
      <c r="B127" s="139"/>
      <c r="C127" s="29">
        <v>2021</v>
      </c>
      <c r="D127" s="31">
        <f t="shared" si="19"/>
        <v>0</v>
      </c>
      <c r="E127" s="31">
        <v>0</v>
      </c>
      <c r="F127" s="31">
        <v>0</v>
      </c>
      <c r="G127" s="31">
        <v>0</v>
      </c>
      <c r="H127" s="31">
        <v>0</v>
      </c>
      <c r="I127" s="25">
        <v>0</v>
      </c>
      <c r="J127" s="139"/>
      <c r="K127" s="22"/>
    </row>
    <row r="128" spans="1:11" ht="16.5" thickBot="1" x14ac:dyDescent="0.3">
      <c r="A128" s="139"/>
      <c r="B128" s="139"/>
      <c r="C128" s="29">
        <v>2022</v>
      </c>
      <c r="D128" s="31">
        <f t="shared" si="19"/>
        <v>0</v>
      </c>
      <c r="E128" s="31">
        <v>0</v>
      </c>
      <c r="F128" s="31">
        <v>0</v>
      </c>
      <c r="G128" s="31">
        <v>0</v>
      </c>
      <c r="H128" s="31">
        <v>0</v>
      </c>
      <c r="I128" s="25">
        <v>0</v>
      </c>
      <c r="J128" s="139"/>
      <c r="K128" s="22"/>
    </row>
    <row r="129" spans="1:11" ht="16.5" thickBot="1" x14ac:dyDescent="0.3">
      <c r="A129" s="139"/>
      <c r="B129" s="139"/>
      <c r="C129" s="29">
        <v>2023</v>
      </c>
      <c r="D129" s="31">
        <f>SUM(E129:H129)</f>
        <v>34700.741379999999</v>
      </c>
      <c r="E129" s="31">
        <v>32962.9</v>
      </c>
      <c r="F129" s="31">
        <f>861.1+562.47645</f>
        <v>1423.57645</v>
      </c>
      <c r="G129" s="31">
        <f>158.47+140.79493+15</f>
        <v>314.26492999999999</v>
      </c>
      <c r="H129" s="31">
        <v>0</v>
      </c>
      <c r="I129" s="25">
        <v>1</v>
      </c>
      <c r="J129" s="139"/>
      <c r="K129" s="22"/>
    </row>
    <row r="130" spans="1:11" ht="16.5" thickBot="1" x14ac:dyDescent="0.3">
      <c r="A130" s="139"/>
      <c r="B130" s="139"/>
      <c r="C130" s="29">
        <v>2024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25">
        <v>0</v>
      </c>
      <c r="J130" s="139"/>
      <c r="K130" s="22"/>
    </row>
    <row r="131" spans="1:11" ht="60.75" thickBot="1" x14ac:dyDescent="0.3">
      <c r="A131" s="139"/>
      <c r="B131" s="139"/>
      <c r="C131" s="29" t="s">
        <v>15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25">
        <v>0</v>
      </c>
      <c r="J131" s="139"/>
      <c r="K131" s="22"/>
    </row>
    <row r="132" spans="1:11" ht="44.25" customHeight="1" x14ac:dyDescent="0.25">
      <c r="A132" s="139"/>
      <c r="B132" s="139"/>
      <c r="C132" s="138" t="s">
        <v>3</v>
      </c>
      <c r="D132" s="141">
        <v>0</v>
      </c>
      <c r="E132" s="141">
        <v>0</v>
      </c>
      <c r="F132" s="141">
        <v>0</v>
      </c>
      <c r="G132" s="141">
        <v>0</v>
      </c>
      <c r="H132" s="141">
        <v>0</v>
      </c>
      <c r="I132" s="143">
        <v>0</v>
      </c>
      <c r="J132" s="139"/>
      <c r="K132" s="120"/>
    </row>
    <row r="133" spans="1:11" ht="15.75" customHeight="1" thickBot="1" x14ac:dyDescent="0.3">
      <c r="A133" s="140"/>
      <c r="B133" s="140"/>
      <c r="C133" s="140"/>
      <c r="D133" s="142"/>
      <c r="E133" s="142"/>
      <c r="F133" s="142"/>
      <c r="G133" s="142"/>
      <c r="H133" s="142"/>
      <c r="I133" s="144"/>
      <c r="J133" s="140"/>
      <c r="K133" s="120"/>
    </row>
    <row r="134" spans="1:11" ht="36.75" customHeight="1" thickBot="1" x14ac:dyDescent="0.3">
      <c r="A134" s="27" t="s">
        <v>123</v>
      </c>
      <c r="B134" s="138" t="s">
        <v>37</v>
      </c>
      <c r="C134" s="28" t="s">
        <v>1</v>
      </c>
      <c r="D134" s="31">
        <f t="shared" ref="D134:D137" si="21">SUM(E134:H134)</f>
        <v>36197.963089999997</v>
      </c>
      <c r="E134" s="31">
        <f t="shared" ref="E134:F134" si="22">SUM(E135:E142)</f>
        <v>34382.199999999997</v>
      </c>
      <c r="F134" s="31">
        <f t="shared" si="22"/>
        <v>1487.8430000000001</v>
      </c>
      <c r="G134" s="31">
        <f>SUM(G135:G142)</f>
        <v>327.92009000000002</v>
      </c>
      <c r="H134" s="31">
        <v>0</v>
      </c>
      <c r="I134" s="25">
        <v>1</v>
      </c>
      <c r="J134" s="138" t="s">
        <v>118</v>
      </c>
      <c r="K134" s="22"/>
    </row>
    <row r="135" spans="1:11" ht="16.5" customHeight="1" thickBot="1" x14ac:dyDescent="0.3">
      <c r="A135" s="138" t="s">
        <v>124</v>
      </c>
      <c r="B135" s="139"/>
      <c r="C135" s="29">
        <v>2020</v>
      </c>
      <c r="D135" s="31">
        <f t="shared" si="21"/>
        <v>0</v>
      </c>
      <c r="E135" s="31">
        <v>0</v>
      </c>
      <c r="F135" s="31">
        <v>0</v>
      </c>
      <c r="G135" s="31">
        <v>0</v>
      </c>
      <c r="H135" s="31">
        <v>0</v>
      </c>
      <c r="I135" s="25">
        <v>0</v>
      </c>
      <c r="J135" s="139"/>
      <c r="K135" s="22"/>
    </row>
    <row r="136" spans="1:11" ht="16.5" thickBot="1" x14ac:dyDescent="0.3">
      <c r="A136" s="139"/>
      <c r="B136" s="139"/>
      <c r="C136" s="29">
        <v>2021</v>
      </c>
      <c r="D136" s="31">
        <f t="shared" si="21"/>
        <v>0</v>
      </c>
      <c r="E136" s="31">
        <v>0</v>
      </c>
      <c r="F136" s="31">
        <v>0</v>
      </c>
      <c r="G136" s="31">
        <v>0</v>
      </c>
      <c r="H136" s="31">
        <v>0</v>
      </c>
      <c r="I136" s="25">
        <v>0</v>
      </c>
      <c r="J136" s="139"/>
      <c r="K136" s="22"/>
    </row>
    <row r="137" spans="1:11" ht="16.5" thickBot="1" x14ac:dyDescent="0.3">
      <c r="A137" s="139"/>
      <c r="B137" s="139"/>
      <c r="C137" s="29">
        <v>2022</v>
      </c>
      <c r="D137" s="31">
        <f t="shared" si="21"/>
        <v>0</v>
      </c>
      <c r="E137" s="31">
        <v>0</v>
      </c>
      <c r="F137" s="31">
        <v>0</v>
      </c>
      <c r="G137" s="31">
        <v>0</v>
      </c>
      <c r="H137" s="31">
        <v>0</v>
      </c>
      <c r="I137" s="25">
        <v>0</v>
      </c>
      <c r="J137" s="139"/>
      <c r="K137" s="22"/>
    </row>
    <row r="138" spans="1:11" ht="16.5" thickBot="1" x14ac:dyDescent="0.3">
      <c r="A138" s="139"/>
      <c r="B138" s="139"/>
      <c r="C138" s="29">
        <v>2023</v>
      </c>
      <c r="D138" s="31">
        <f>SUM(E138:H138)</f>
        <v>36197.963089999997</v>
      </c>
      <c r="E138" s="31">
        <v>34382.199999999997</v>
      </c>
      <c r="F138" s="31">
        <f>898.1+589.743</f>
        <v>1487.8430000000001</v>
      </c>
      <c r="G138" s="31">
        <f>147.62009+165.3+15</f>
        <v>327.92009000000002</v>
      </c>
      <c r="H138" s="31">
        <v>0</v>
      </c>
      <c r="I138" s="25">
        <v>1</v>
      </c>
      <c r="J138" s="139"/>
      <c r="K138" s="22"/>
    </row>
    <row r="139" spans="1:11" ht="16.5" thickBot="1" x14ac:dyDescent="0.3">
      <c r="A139" s="139"/>
      <c r="B139" s="139"/>
      <c r="C139" s="29">
        <v>2024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25">
        <v>0</v>
      </c>
      <c r="J139" s="139"/>
      <c r="K139" s="22"/>
    </row>
    <row r="140" spans="1:11" ht="60.75" thickBot="1" x14ac:dyDescent="0.3">
      <c r="A140" s="139"/>
      <c r="B140" s="139"/>
      <c r="C140" s="29" t="s">
        <v>15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25">
        <v>0</v>
      </c>
      <c r="J140" s="139"/>
      <c r="K140" s="22"/>
    </row>
    <row r="141" spans="1:11" ht="15" customHeight="1" x14ac:dyDescent="0.25">
      <c r="A141" s="139"/>
      <c r="B141" s="139"/>
      <c r="C141" s="138" t="s">
        <v>3</v>
      </c>
      <c r="D141" s="141">
        <v>0</v>
      </c>
      <c r="E141" s="141">
        <v>0</v>
      </c>
      <c r="F141" s="141">
        <v>0</v>
      </c>
      <c r="G141" s="141">
        <v>0</v>
      </c>
      <c r="H141" s="141">
        <v>0</v>
      </c>
      <c r="I141" s="143">
        <v>0</v>
      </c>
      <c r="J141" s="139"/>
      <c r="K141" s="120"/>
    </row>
    <row r="142" spans="1:11" ht="202.5" customHeight="1" thickBot="1" x14ac:dyDescent="0.3">
      <c r="A142" s="140"/>
      <c r="B142" s="140"/>
      <c r="C142" s="140"/>
      <c r="D142" s="142"/>
      <c r="E142" s="142"/>
      <c r="F142" s="142"/>
      <c r="G142" s="142"/>
      <c r="H142" s="142"/>
      <c r="I142" s="144"/>
      <c r="J142" s="140"/>
      <c r="K142" s="120"/>
    </row>
    <row r="143" spans="1:11" ht="16.5" customHeight="1" thickBot="1" x14ac:dyDescent="0.3">
      <c r="A143" s="27" t="s">
        <v>101</v>
      </c>
      <c r="B143" s="138" t="s">
        <v>37</v>
      </c>
      <c r="C143" s="28" t="s">
        <v>1</v>
      </c>
      <c r="D143" s="31">
        <f t="shared" ref="D143:D149" si="23">SUM(E143:H143)</f>
        <v>34018.969690000005</v>
      </c>
      <c r="E143" s="31">
        <f t="shared" ref="E143:F143" si="24">SUM(E144:E151)</f>
        <v>32313.5</v>
      </c>
      <c r="F143" s="31">
        <f t="shared" si="24"/>
        <v>1396.81754</v>
      </c>
      <c r="G143" s="31">
        <f>SUM(G144:G151)</f>
        <v>308.65215000000001</v>
      </c>
      <c r="H143" s="31">
        <v>0</v>
      </c>
      <c r="I143" s="25">
        <v>1</v>
      </c>
      <c r="J143" s="138" t="s">
        <v>118</v>
      </c>
      <c r="K143" s="22"/>
    </row>
    <row r="144" spans="1:11" ht="16.5" customHeight="1" thickBot="1" x14ac:dyDescent="0.3">
      <c r="A144" s="138" t="s">
        <v>125</v>
      </c>
      <c r="B144" s="139"/>
      <c r="C144" s="29">
        <v>2020</v>
      </c>
      <c r="D144" s="31">
        <f t="shared" si="23"/>
        <v>0</v>
      </c>
      <c r="E144" s="31">
        <v>0</v>
      </c>
      <c r="F144" s="31">
        <v>0</v>
      </c>
      <c r="G144" s="31">
        <v>0</v>
      </c>
      <c r="H144" s="31">
        <v>0</v>
      </c>
      <c r="I144" s="25">
        <v>0</v>
      </c>
      <c r="J144" s="139"/>
      <c r="K144" s="22"/>
    </row>
    <row r="145" spans="1:11" ht="16.5" thickBot="1" x14ac:dyDescent="0.3">
      <c r="A145" s="139"/>
      <c r="B145" s="139"/>
      <c r="C145" s="29">
        <v>2021</v>
      </c>
      <c r="D145" s="31">
        <f t="shared" si="23"/>
        <v>0</v>
      </c>
      <c r="E145" s="31">
        <v>0</v>
      </c>
      <c r="F145" s="31">
        <v>0</v>
      </c>
      <c r="G145" s="31">
        <v>0</v>
      </c>
      <c r="H145" s="31">
        <v>0</v>
      </c>
      <c r="I145" s="25">
        <v>0</v>
      </c>
      <c r="J145" s="139"/>
      <c r="K145" s="22"/>
    </row>
    <row r="146" spans="1:11" ht="16.5" thickBot="1" x14ac:dyDescent="0.3">
      <c r="A146" s="139"/>
      <c r="B146" s="139"/>
      <c r="C146" s="29">
        <v>2022</v>
      </c>
      <c r="D146" s="31">
        <f t="shared" si="23"/>
        <v>0</v>
      </c>
      <c r="E146" s="31">
        <v>0</v>
      </c>
      <c r="F146" s="31">
        <v>0</v>
      </c>
      <c r="G146" s="31">
        <v>0</v>
      </c>
      <c r="H146" s="31">
        <v>0</v>
      </c>
      <c r="I146" s="25">
        <v>0</v>
      </c>
      <c r="J146" s="139"/>
      <c r="K146" s="22"/>
    </row>
    <row r="147" spans="1:11" ht="16.5" thickBot="1" x14ac:dyDescent="0.3">
      <c r="A147" s="139"/>
      <c r="B147" s="139"/>
      <c r="C147" s="29">
        <v>2023</v>
      </c>
      <c r="D147" s="31">
        <f>SUM(E147:H147)</f>
        <v>34018.969690000005</v>
      </c>
      <c r="E147" s="31">
        <v>32313.5</v>
      </c>
      <c r="F147" s="31">
        <f>844.1+552.71754</f>
        <v>1396.81754</v>
      </c>
      <c r="G147" s="31">
        <f>155.3+138.35215+15</f>
        <v>308.65215000000001</v>
      </c>
      <c r="H147" s="31">
        <v>0</v>
      </c>
      <c r="I147" s="25">
        <v>1</v>
      </c>
      <c r="J147" s="139"/>
      <c r="K147" s="22"/>
    </row>
    <row r="148" spans="1:11" ht="16.5" thickBot="1" x14ac:dyDescent="0.3">
      <c r="A148" s="139"/>
      <c r="B148" s="139"/>
      <c r="C148" s="29">
        <v>2024</v>
      </c>
      <c r="D148" s="31">
        <f t="shared" si="23"/>
        <v>0</v>
      </c>
      <c r="E148" s="31">
        <v>0</v>
      </c>
      <c r="F148" s="31">
        <v>0</v>
      </c>
      <c r="G148" s="31">
        <v>0</v>
      </c>
      <c r="H148" s="31">
        <v>0</v>
      </c>
      <c r="I148" s="25">
        <v>0</v>
      </c>
      <c r="J148" s="139"/>
      <c r="K148" s="22"/>
    </row>
    <row r="149" spans="1:11" ht="60.75" thickBot="1" x14ac:dyDescent="0.3">
      <c r="A149" s="139"/>
      <c r="B149" s="139"/>
      <c r="C149" s="29" t="s">
        <v>15</v>
      </c>
      <c r="D149" s="31">
        <f t="shared" si="23"/>
        <v>0</v>
      </c>
      <c r="E149" s="31">
        <v>0</v>
      </c>
      <c r="F149" s="31">
        <v>0</v>
      </c>
      <c r="G149" s="31">
        <v>0</v>
      </c>
      <c r="H149" s="31">
        <v>0</v>
      </c>
      <c r="I149" s="25">
        <v>0</v>
      </c>
      <c r="J149" s="139"/>
      <c r="K149" s="22"/>
    </row>
    <row r="150" spans="1:11" ht="157.5" customHeight="1" x14ac:dyDescent="0.25">
      <c r="A150" s="139"/>
      <c r="B150" s="139"/>
      <c r="C150" s="138" t="s">
        <v>3</v>
      </c>
      <c r="D150" s="141">
        <v>0</v>
      </c>
      <c r="E150" s="141">
        <v>0</v>
      </c>
      <c r="F150" s="141">
        <v>0</v>
      </c>
      <c r="G150" s="141">
        <v>0</v>
      </c>
      <c r="H150" s="141">
        <v>0</v>
      </c>
      <c r="I150" s="143">
        <v>0</v>
      </c>
      <c r="J150" s="139"/>
      <c r="K150" s="120"/>
    </row>
    <row r="151" spans="1:11" ht="15.75" customHeight="1" thickBot="1" x14ac:dyDescent="0.3">
      <c r="A151" s="140"/>
      <c r="B151" s="140"/>
      <c r="C151" s="140"/>
      <c r="D151" s="142"/>
      <c r="E151" s="142"/>
      <c r="F151" s="142"/>
      <c r="G151" s="142"/>
      <c r="H151" s="142"/>
      <c r="I151" s="144"/>
      <c r="J151" s="140"/>
      <c r="K151" s="120"/>
    </row>
    <row r="152" spans="1:11" ht="16.5" customHeight="1" thickBot="1" x14ac:dyDescent="0.3">
      <c r="A152" s="27" t="s">
        <v>126</v>
      </c>
      <c r="B152" s="138" t="s">
        <v>37</v>
      </c>
      <c r="C152" s="28" t="s">
        <v>1</v>
      </c>
      <c r="D152" s="31">
        <f t="shared" ref="D152:D155" si="25">E152+F152+G152+H152</f>
        <v>35815.810150000005</v>
      </c>
      <c r="E152" s="31">
        <f t="shared" ref="E152:F152" si="26">SUM(E153:E160)</f>
        <v>34018.800000000003</v>
      </c>
      <c r="F152" s="31">
        <f t="shared" si="26"/>
        <v>1472.4121700000001</v>
      </c>
      <c r="G152" s="31">
        <f>SUM(G153:G160)</f>
        <v>324.59798000000001</v>
      </c>
      <c r="H152" s="31">
        <v>0</v>
      </c>
      <c r="I152" s="25">
        <v>1</v>
      </c>
      <c r="J152" s="138" t="s">
        <v>118</v>
      </c>
      <c r="K152" s="22"/>
    </row>
    <row r="153" spans="1:11" ht="16.5" customHeight="1" thickBot="1" x14ac:dyDescent="0.3">
      <c r="A153" s="138" t="s">
        <v>127</v>
      </c>
      <c r="B153" s="139"/>
      <c r="C153" s="29">
        <v>2020</v>
      </c>
      <c r="D153" s="31">
        <f t="shared" si="25"/>
        <v>0</v>
      </c>
      <c r="E153" s="31">
        <v>0</v>
      </c>
      <c r="F153" s="31">
        <v>0</v>
      </c>
      <c r="G153" s="31">
        <v>0</v>
      </c>
      <c r="H153" s="31">
        <v>0</v>
      </c>
      <c r="I153" s="25">
        <v>0</v>
      </c>
      <c r="J153" s="139"/>
      <c r="K153" s="22"/>
    </row>
    <row r="154" spans="1:11" ht="16.5" thickBot="1" x14ac:dyDescent="0.3">
      <c r="A154" s="139"/>
      <c r="B154" s="139"/>
      <c r="C154" s="29">
        <v>2021</v>
      </c>
      <c r="D154" s="31">
        <f t="shared" si="25"/>
        <v>0</v>
      </c>
      <c r="E154" s="31">
        <v>0</v>
      </c>
      <c r="F154" s="31">
        <v>0</v>
      </c>
      <c r="G154" s="31">
        <v>0</v>
      </c>
      <c r="H154" s="31">
        <v>0</v>
      </c>
      <c r="I154" s="25">
        <v>0</v>
      </c>
      <c r="J154" s="139"/>
      <c r="K154" s="22"/>
    </row>
    <row r="155" spans="1:11" ht="16.5" thickBot="1" x14ac:dyDescent="0.3">
      <c r="A155" s="139"/>
      <c r="B155" s="139"/>
      <c r="C155" s="29">
        <v>2022</v>
      </c>
      <c r="D155" s="31">
        <f t="shared" si="25"/>
        <v>0</v>
      </c>
      <c r="E155" s="31">
        <v>0</v>
      </c>
      <c r="F155" s="31">
        <v>0</v>
      </c>
      <c r="G155" s="31">
        <v>0</v>
      </c>
      <c r="H155" s="31">
        <v>0</v>
      </c>
      <c r="I155" s="25">
        <v>0</v>
      </c>
      <c r="J155" s="139"/>
      <c r="K155" s="22"/>
    </row>
    <row r="156" spans="1:11" ht="16.5" thickBot="1" x14ac:dyDescent="0.3">
      <c r="A156" s="139"/>
      <c r="B156" s="139"/>
      <c r="C156" s="29">
        <v>2023</v>
      </c>
      <c r="D156" s="31">
        <f>E156+F156+G156+H156</f>
        <v>35815.810150000005</v>
      </c>
      <c r="E156" s="31">
        <v>34018.800000000003</v>
      </c>
      <c r="F156" s="31">
        <f>888.75+583.66217</f>
        <v>1472.4121700000001</v>
      </c>
      <c r="G156" s="31">
        <f>163.5+146.09798+15</f>
        <v>324.59798000000001</v>
      </c>
      <c r="H156" s="31">
        <v>0</v>
      </c>
      <c r="I156" s="25">
        <v>1</v>
      </c>
      <c r="J156" s="139"/>
      <c r="K156" s="22"/>
    </row>
    <row r="157" spans="1:11" ht="16.5" thickBot="1" x14ac:dyDescent="0.3">
      <c r="A157" s="139"/>
      <c r="B157" s="139"/>
      <c r="C157" s="29">
        <v>2024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25">
        <v>0</v>
      </c>
      <c r="J157" s="139"/>
      <c r="K157" s="22"/>
    </row>
    <row r="158" spans="1:11" ht="157.5" customHeight="1" thickBot="1" x14ac:dyDescent="0.3">
      <c r="A158" s="139"/>
      <c r="B158" s="139"/>
      <c r="C158" s="29" t="s">
        <v>15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25">
        <v>0</v>
      </c>
      <c r="J158" s="139"/>
      <c r="K158" s="22"/>
    </row>
    <row r="159" spans="1:11" ht="44.25" customHeight="1" x14ac:dyDescent="0.25">
      <c r="A159" s="139"/>
      <c r="B159" s="139"/>
      <c r="C159" s="138" t="s">
        <v>3</v>
      </c>
      <c r="D159" s="141">
        <v>0</v>
      </c>
      <c r="E159" s="141">
        <v>0</v>
      </c>
      <c r="F159" s="141">
        <v>0</v>
      </c>
      <c r="G159" s="141">
        <v>0</v>
      </c>
      <c r="H159" s="141">
        <v>0</v>
      </c>
      <c r="I159" s="143">
        <v>0</v>
      </c>
      <c r="J159" s="139"/>
      <c r="K159" s="120"/>
    </row>
    <row r="160" spans="1:11" ht="15.75" customHeight="1" thickBot="1" x14ac:dyDescent="0.3">
      <c r="A160" s="140"/>
      <c r="B160" s="140"/>
      <c r="C160" s="140"/>
      <c r="D160" s="142"/>
      <c r="E160" s="142"/>
      <c r="F160" s="142"/>
      <c r="G160" s="142"/>
      <c r="H160" s="142"/>
      <c r="I160" s="144"/>
      <c r="J160" s="140"/>
      <c r="K160" s="120"/>
    </row>
    <row r="161" spans="1:11" ht="16.5" customHeight="1" thickBot="1" x14ac:dyDescent="0.3">
      <c r="A161" s="27" t="s">
        <v>128</v>
      </c>
      <c r="B161" s="138" t="s">
        <v>37</v>
      </c>
      <c r="C161" s="28" t="s">
        <v>1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25">
        <v>0</v>
      </c>
      <c r="J161" s="138" t="s">
        <v>118</v>
      </c>
      <c r="K161" s="22"/>
    </row>
    <row r="162" spans="1:11" ht="52.5" customHeight="1" thickBot="1" x14ac:dyDescent="0.3">
      <c r="A162" s="138" t="s">
        <v>129</v>
      </c>
      <c r="B162" s="139"/>
      <c r="C162" s="29">
        <v>2020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25">
        <v>0</v>
      </c>
      <c r="J162" s="139"/>
      <c r="K162" s="22"/>
    </row>
    <row r="163" spans="1:11" ht="16.5" thickBot="1" x14ac:dyDescent="0.3">
      <c r="A163" s="139"/>
      <c r="B163" s="139"/>
      <c r="C163" s="29">
        <v>2021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25">
        <v>0</v>
      </c>
      <c r="J163" s="139"/>
      <c r="K163" s="22"/>
    </row>
    <row r="164" spans="1:11" ht="16.5" thickBot="1" x14ac:dyDescent="0.3">
      <c r="A164" s="139"/>
      <c r="B164" s="139"/>
      <c r="C164" s="29">
        <v>2022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25">
        <v>0</v>
      </c>
      <c r="J164" s="139"/>
      <c r="K164" s="22"/>
    </row>
    <row r="165" spans="1:11" ht="16.5" thickBot="1" x14ac:dyDescent="0.3">
      <c r="A165" s="139"/>
      <c r="B165" s="139"/>
      <c r="C165" s="29">
        <v>2023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25">
        <v>0</v>
      </c>
      <c r="J165" s="139"/>
      <c r="K165" s="22"/>
    </row>
    <row r="166" spans="1:11" ht="16.5" thickBot="1" x14ac:dyDescent="0.3">
      <c r="A166" s="139"/>
      <c r="B166" s="139"/>
      <c r="C166" s="29">
        <v>2024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25">
        <v>0</v>
      </c>
      <c r="J166" s="139"/>
      <c r="K166" s="22"/>
    </row>
    <row r="167" spans="1:11" ht="60.75" thickBot="1" x14ac:dyDescent="0.3">
      <c r="A167" s="139"/>
      <c r="B167" s="139"/>
      <c r="C167" s="29" t="s">
        <v>15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25">
        <v>0</v>
      </c>
      <c r="J167" s="139"/>
      <c r="K167" s="22"/>
    </row>
    <row r="168" spans="1:11" ht="44.25" customHeight="1" x14ac:dyDescent="0.25">
      <c r="A168" s="139"/>
      <c r="B168" s="139"/>
      <c r="C168" s="138" t="s">
        <v>3</v>
      </c>
      <c r="D168" s="141">
        <v>0</v>
      </c>
      <c r="E168" s="141">
        <v>0</v>
      </c>
      <c r="F168" s="141">
        <v>0</v>
      </c>
      <c r="G168" s="141">
        <v>0</v>
      </c>
      <c r="H168" s="141">
        <v>0</v>
      </c>
      <c r="I168" s="143">
        <v>0</v>
      </c>
      <c r="J168" s="139"/>
      <c r="K168" s="120"/>
    </row>
    <row r="169" spans="1:11" ht="15.75" customHeight="1" thickBot="1" x14ac:dyDescent="0.3">
      <c r="A169" s="140"/>
      <c r="B169" s="140"/>
      <c r="C169" s="140"/>
      <c r="D169" s="142"/>
      <c r="E169" s="142"/>
      <c r="F169" s="142"/>
      <c r="G169" s="142"/>
      <c r="H169" s="142"/>
      <c r="I169" s="144"/>
      <c r="J169" s="140"/>
      <c r="K169" s="120"/>
    </row>
    <row r="170" spans="1:11" ht="30.75" customHeight="1" thickBot="1" x14ac:dyDescent="0.3">
      <c r="A170" s="27" t="s">
        <v>130</v>
      </c>
      <c r="B170" s="138" t="s">
        <v>37</v>
      </c>
      <c r="C170" s="28" t="s">
        <v>1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25">
        <v>0</v>
      </c>
      <c r="J170" s="138" t="s">
        <v>118</v>
      </c>
      <c r="K170" s="22"/>
    </row>
    <row r="171" spans="1:11" ht="81" customHeight="1" thickBot="1" x14ac:dyDescent="0.3">
      <c r="A171" s="138" t="s">
        <v>131</v>
      </c>
      <c r="B171" s="139"/>
      <c r="C171" s="29">
        <v>2020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25">
        <v>0</v>
      </c>
      <c r="J171" s="139"/>
      <c r="K171" s="22"/>
    </row>
    <row r="172" spans="1:11" ht="16.5" thickBot="1" x14ac:dyDescent="0.3">
      <c r="A172" s="139"/>
      <c r="B172" s="139"/>
      <c r="C172" s="29">
        <v>2021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25">
        <v>0</v>
      </c>
      <c r="J172" s="139"/>
      <c r="K172" s="22"/>
    </row>
    <row r="173" spans="1:11" ht="15" customHeight="1" thickBot="1" x14ac:dyDescent="0.3">
      <c r="A173" s="139"/>
      <c r="B173" s="139"/>
      <c r="C173" s="29">
        <v>2022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25">
        <v>0</v>
      </c>
      <c r="J173" s="139"/>
      <c r="K173" s="22"/>
    </row>
    <row r="174" spans="1:11" ht="15" customHeight="1" thickBot="1" x14ac:dyDescent="0.3">
      <c r="A174" s="139"/>
      <c r="B174" s="139"/>
      <c r="C174" s="29">
        <v>2023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25">
        <v>0</v>
      </c>
      <c r="J174" s="139"/>
      <c r="K174" s="22"/>
    </row>
    <row r="175" spans="1:11" ht="15.75" customHeight="1" thickBot="1" x14ac:dyDescent="0.3">
      <c r="A175" s="139"/>
      <c r="B175" s="139"/>
      <c r="C175" s="29">
        <v>2024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25">
        <v>0</v>
      </c>
      <c r="J175" s="139"/>
      <c r="K175" s="22"/>
    </row>
    <row r="176" spans="1:11" ht="36" customHeight="1" thickBot="1" x14ac:dyDescent="0.3">
      <c r="A176" s="139"/>
      <c r="B176" s="139"/>
      <c r="C176" s="29" t="s">
        <v>15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25">
        <v>0</v>
      </c>
      <c r="J176" s="139"/>
      <c r="K176" s="22"/>
    </row>
    <row r="177" spans="1:11" ht="44.25" customHeight="1" x14ac:dyDescent="0.25">
      <c r="A177" s="139"/>
      <c r="B177" s="139"/>
      <c r="C177" s="138" t="s">
        <v>3</v>
      </c>
      <c r="D177" s="141">
        <v>0</v>
      </c>
      <c r="E177" s="141">
        <v>0</v>
      </c>
      <c r="F177" s="141">
        <v>0</v>
      </c>
      <c r="G177" s="141">
        <v>0</v>
      </c>
      <c r="H177" s="141">
        <v>0</v>
      </c>
      <c r="I177" s="143">
        <v>0</v>
      </c>
      <c r="J177" s="139"/>
      <c r="K177" s="120"/>
    </row>
    <row r="178" spans="1:11" ht="15.75" customHeight="1" thickBot="1" x14ac:dyDescent="0.3">
      <c r="A178" s="140"/>
      <c r="B178" s="140"/>
      <c r="C178" s="140"/>
      <c r="D178" s="142"/>
      <c r="E178" s="142"/>
      <c r="F178" s="142"/>
      <c r="G178" s="142"/>
      <c r="H178" s="142"/>
      <c r="I178" s="144"/>
      <c r="J178" s="140"/>
      <c r="K178" s="120"/>
    </row>
    <row r="179" spans="1:11" ht="30.75" customHeight="1" thickBot="1" x14ac:dyDescent="0.3">
      <c r="A179" s="27" t="s">
        <v>132</v>
      </c>
      <c r="B179" s="138" t="s">
        <v>37</v>
      </c>
      <c r="C179" s="28" t="s">
        <v>1</v>
      </c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25">
        <v>0</v>
      </c>
      <c r="J179" s="138" t="s">
        <v>118</v>
      </c>
      <c r="K179" s="22"/>
    </row>
    <row r="180" spans="1:11" ht="16.5" customHeight="1" thickBot="1" x14ac:dyDescent="0.3">
      <c r="A180" s="138" t="s">
        <v>133</v>
      </c>
      <c r="B180" s="139"/>
      <c r="C180" s="29">
        <v>2020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25">
        <v>0</v>
      </c>
      <c r="J180" s="139"/>
      <c r="K180" s="22"/>
    </row>
    <row r="181" spans="1:11" ht="16.5" thickBot="1" x14ac:dyDescent="0.3">
      <c r="A181" s="139"/>
      <c r="B181" s="139"/>
      <c r="C181" s="29">
        <v>2021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25">
        <v>0</v>
      </c>
      <c r="J181" s="139"/>
      <c r="K181" s="22"/>
    </row>
    <row r="182" spans="1:11" ht="16.5" thickBot="1" x14ac:dyDescent="0.3">
      <c r="A182" s="139"/>
      <c r="B182" s="139"/>
      <c r="C182" s="29">
        <v>2022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25">
        <v>0</v>
      </c>
      <c r="J182" s="139"/>
      <c r="K182" s="22"/>
    </row>
    <row r="183" spans="1:11" ht="16.5" thickBot="1" x14ac:dyDescent="0.3">
      <c r="A183" s="139"/>
      <c r="B183" s="139"/>
      <c r="C183" s="29">
        <v>2023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25">
        <v>0</v>
      </c>
      <c r="J183" s="139"/>
      <c r="K183" s="22"/>
    </row>
    <row r="184" spans="1:11" ht="16.5" thickBot="1" x14ac:dyDescent="0.3">
      <c r="A184" s="139"/>
      <c r="B184" s="139"/>
      <c r="C184" s="29">
        <v>2024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25">
        <v>0</v>
      </c>
      <c r="J184" s="139"/>
      <c r="K184" s="22"/>
    </row>
    <row r="185" spans="1:11" ht="112.5" customHeight="1" thickBot="1" x14ac:dyDescent="0.3">
      <c r="A185" s="139"/>
      <c r="B185" s="139"/>
      <c r="C185" s="29" t="s">
        <v>15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25">
        <v>0</v>
      </c>
      <c r="J185" s="139"/>
      <c r="K185" s="22"/>
    </row>
    <row r="186" spans="1:11" ht="44.25" customHeight="1" x14ac:dyDescent="0.25">
      <c r="A186" s="139"/>
      <c r="B186" s="139"/>
      <c r="C186" s="138" t="s">
        <v>3</v>
      </c>
      <c r="D186" s="141">
        <v>0</v>
      </c>
      <c r="E186" s="141">
        <v>0</v>
      </c>
      <c r="F186" s="141">
        <v>0</v>
      </c>
      <c r="G186" s="141">
        <v>0</v>
      </c>
      <c r="H186" s="141">
        <v>0</v>
      </c>
      <c r="I186" s="143">
        <v>0</v>
      </c>
      <c r="J186" s="139"/>
      <c r="K186" s="120"/>
    </row>
    <row r="187" spans="1:11" ht="15.75" customHeight="1" thickBot="1" x14ac:dyDescent="0.3">
      <c r="A187" s="140"/>
      <c r="B187" s="140"/>
      <c r="C187" s="140"/>
      <c r="D187" s="142"/>
      <c r="E187" s="142"/>
      <c r="F187" s="142"/>
      <c r="G187" s="142"/>
      <c r="H187" s="142"/>
      <c r="I187" s="144"/>
      <c r="J187" s="139"/>
      <c r="K187" s="120"/>
    </row>
    <row r="188" spans="1:11" ht="30.75" customHeight="1" thickBot="1" x14ac:dyDescent="0.3">
      <c r="A188" s="27" t="s">
        <v>134</v>
      </c>
      <c r="B188" s="138" t="s">
        <v>37</v>
      </c>
      <c r="C188" s="28" t="s">
        <v>1</v>
      </c>
      <c r="D188" s="31">
        <f>E188+F188+G188+H188</f>
        <v>53276.5</v>
      </c>
      <c r="E188" s="31">
        <f>E189+E190+E191+E192+E193+E194+E195</f>
        <v>51678.2</v>
      </c>
      <c r="F188" s="31">
        <f t="shared" ref="F188:G188" si="27">F189+F190+F191+F192+F193+F194+F195</f>
        <v>1598.3</v>
      </c>
      <c r="G188" s="31">
        <f t="shared" si="27"/>
        <v>0</v>
      </c>
      <c r="H188" s="31">
        <f t="shared" ref="H188" si="28">H189+H190+H191+H192+H193+H194+H195</f>
        <v>0</v>
      </c>
      <c r="I188" s="31">
        <f t="shared" ref="I188" si="29">I189+I190+I191+I192+I193+I194+I195</f>
        <v>622.79999999999995</v>
      </c>
      <c r="J188" s="139"/>
      <c r="K188" s="22"/>
    </row>
    <row r="189" spans="1:11" ht="16.5" customHeight="1" thickBot="1" x14ac:dyDescent="0.3">
      <c r="A189" s="138" t="s">
        <v>135</v>
      </c>
      <c r="B189" s="139"/>
      <c r="C189" s="29">
        <v>2020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25">
        <v>0</v>
      </c>
      <c r="J189" s="139"/>
      <c r="K189" s="22"/>
    </row>
    <row r="190" spans="1:11" ht="16.5" thickBot="1" x14ac:dyDescent="0.3">
      <c r="A190" s="139"/>
      <c r="B190" s="139"/>
      <c r="C190" s="29">
        <v>2021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25">
        <v>0</v>
      </c>
      <c r="J190" s="139"/>
      <c r="K190" s="22"/>
    </row>
    <row r="191" spans="1:11" ht="16.5" thickBot="1" x14ac:dyDescent="0.3">
      <c r="A191" s="139"/>
      <c r="B191" s="139"/>
      <c r="C191" s="29">
        <v>2022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25">
        <v>0</v>
      </c>
      <c r="J191" s="139"/>
      <c r="K191" s="22"/>
    </row>
    <row r="192" spans="1:11" ht="18" customHeight="1" thickBot="1" x14ac:dyDescent="0.3">
      <c r="A192" s="139"/>
      <c r="B192" s="139"/>
      <c r="C192" s="29">
        <v>2023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25">
        <v>0</v>
      </c>
      <c r="J192" s="139"/>
      <c r="K192" s="22"/>
    </row>
    <row r="193" spans="1:11" ht="16.5" thickBot="1" x14ac:dyDescent="0.3">
      <c r="A193" s="139"/>
      <c r="B193" s="139"/>
      <c r="C193" s="29">
        <v>2024</v>
      </c>
      <c r="D193" s="31">
        <f>E193+F193+G193+H193</f>
        <v>53276.5</v>
      </c>
      <c r="E193" s="31">
        <v>51678.2</v>
      </c>
      <c r="F193" s="31">
        <v>1598.3</v>
      </c>
      <c r="G193" s="31">
        <v>0</v>
      </c>
      <c r="H193" s="31">
        <v>0</v>
      </c>
      <c r="I193" s="25">
        <v>622.79999999999995</v>
      </c>
      <c r="J193" s="139"/>
      <c r="K193" s="22"/>
    </row>
    <row r="194" spans="1:11" ht="60.75" thickBot="1" x14ac:dyDescent="0.3">
      <c r="A194" s="139"/>
      <c r="B194" s="139"/>
      <c r="C194" s="29" t="s">
        <v>15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25">
        <v>0</v>
      </c>
      <c r="J194" s="139"/>
      <c r="K194" s="22"/>
    </row>
    <row r="195" spans="1:11" ht="44.25" customHeight="1" x14ac:dyDescent="0.25">
      <c r="A195" s="139"/>
      <c r="B195" s="139"/>
      <c r="C195" s="138" t="s">
        <v>3</v>
      </c>
      <c r="D195" s="141">
        <v>0</v>
      </c>
      <c r="E195" s="141">
        <v>0</v>
      </c>
      <c r="F195" s="141">
        <v>0</v>
      </c>
      <c r="G195" s="141">
        <v>0</v>
      </c>
      <c r="H195" s="141">
        <v>0</v>
      </c>
      <c r="I195" s="143">
        <v>0</v>
      </c>
      <c r="J195" s="139"/>
      <c r="K195" s="120"/>
    </row>
    <row r="196" spans="1:11" ht="15.75" customHeight="1" thickBot="1" x14ac:dyDescent="0.3">
      <c r="A196" s="140"/>
      <c r="B196" s="140"/>
      <c r="C196" s="140"/>
      <c r="D196" s="142"/>
      <c r="E196" s="142"/>
      <c r="F196" s="142"/>
      <c r="G196" s="142"/>
      <c r="H196" s="142"/>
      <c r="I196" s="144"/>
      <c r="J196" s="140"/>
      <c r="K196" s="120"/>
    </row>
    <row r="197" spans="1:11" ht="15.75" customHeight="1" thickBot="1" x14ac:dyDescent="0.3">
      <c r="A197" s="54" t="s">
        <v>138</v>
      </c>
      <c r="B197" s="126" t="s">
        <v>37</v>
      </c>
      <c r="C197" s="51" t="s">
        <v>1</v>
      </c>
      <c r="D197" s="31">
        <f>SUM(D198:D205)</f>
        <v>400</v>
      </c>
      <c r="E197" s="31">
        <f t="shared" ref="E197:I197" si="30">SUM(E198:E205)</f>
        <v>0</v>
      </c>
      <c r="F197" s="31">
        <f t="shared" si="30"/>
        <v>0</v>
      </c>
      <c r="G197" s="31">
        <f t="shared" si="30"/>
        <v>400</v>
      </c>
      <c r="H197" s="31">
        <f t="shared" si="30"/>
        <v>0</v>
      </c>
      <c r="I197" s="31">
        <f t="shared" si="30"/>
        <v>0</v>
      </c>
      <c r="J197" s="126"/>
      <c r="K197" s="52"/>
    </row>
    <row r="198" spans="1:11" ht="15.75" customHeight="1" thickBot="1" x14ac:dyDescent="0.3">
      <c r="A198" s="127" t="s">
        <v>140</v>
      </c>
      <c r="B198" s="127"/>
      <c r="C198" s="29">
        <v>2020</v>
      </c>
      <c r="D198" s="31">
        <f>SUM(E198:H198)</f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127"/>
      <c r="K198" s="52"/>
    </row>
    <row r="199" spans="1:11" ht="15.75" customHeight="1" thickBot="1" x14ac:dyDescent="0.3">
      <c r="A199" s="127"/>
      <c r="B199" s="127"/>
      <c r="C199" s="29">
        <v>2021</v>
      </c>
      <c r="D199" s="31">
        <f t="shared" ref="D199:D202" si="31">SUM(E199:H199)</f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127"/>
      <c r="K199" s="52"/>
    </row>
    <row r="200" spans="1:11" ht="15.75" customHeight="1" thickBot="1" x14ac:dyDescent="0.3">
      <c r="A200" s="127"/>
      <c r="B200" s="127"/>
      <c r="C200" s="29">
        <v>2022</v>
      </c>
      <c r="D200" s="31">
        <f t="shared" si="31"/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127"/>
      <c r="K200" s="52"/>
    </row>
    <row r="201" spans="1:11" ht="15.75" customHeight="1" thickBot="1" x14ac:dyDescent="0.3">
      <c r="A201" s="127"/>
      <c r="B201" s="127"/>
      <c r="C201" s="29">
        <v>2023</v>
      </c>
      <c r="D201" s="31">
        <f t="shared" si="31"/>
        <v>400</v>
      </c>
      <c r="E201" s="31">
        <v>0</v>
      </c>
      <c r="F201" s="31">
        <v>0</v>
      </c>
      <c r="G201" s="31">
        <v>400</v>
      </c>
      <c r="H201" s="31">
        <v>0</v>
      </c>
      <c r="I201" s="31">
        <v>0</v>
      </c>
      <c r="J201" s="127"/>
      <c r="K201" s="52"/>
    </row>
    <row r="202" spans="1:11" ht="15.75" customHeight="1" thickBot="1" x14ac:dyDescent="0.3">
      <c r="A202" s="127"/>
      <c r="B202" s="127"/>
      <c r="C202" s="29">
        <v>2024</v>
      </c>
      <c r="D202" s="31">
        <f t="shared" si="31"/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127"/>
      <c r="K202" s="52"/>
    </row>
    <row r="203" spans="1:11" ht="91.5" customHeight="1" thickBot="1" x14ac:dyDescent="0.3">
      <c r="A203" s="127"/>
      <c r="B203" s="127"/>
      <c r="C203" s="29" t="s">
        <v>15</v>
      </c>
      <c r="D203" s="31">
        <f>SUM(E203:H203)</f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127"/>
      <c r="K203" s="52"/>
    </row>
    <row r="204" spans="1:11" ht="37.5" customHeight="1" x14ac:dyDescent="0.25">
      <c r="A204" s="127"/>
      <c r="B204" s="127"/>
      <c r="C204" s="138" t="s">
        <v>3</v>
      </c>
      <c r="D204" s="141">
        <f>SUM(E204:H205)</f>
        <v>0</v>
      </c>
      <c r="E204" s="141">
        <v>0</v>
      </c>
      <c r="F204" s="141">
        <v>0</v>
      </c>
      <c r="G204" s="141">
        <v>0</v>
      </c>
      <c r="H204" s="141">
        <v>0</v>
      </c>
      <c r="I204" s="141">
        <v>0</v>
      </c>
      <c r="J204" s="127"/>
      <c r="K204" s="52"/>
    </row>
    <row r="205" spans="1:11" ht="63.75" customHeight="1" thickBot="1" x14ac:dyDescent="0.3">
      <c r="A205" s="128"/>
      <c r="B205" s="128"/>
      <c r="C205" s="140"/>
      <c r="D205" s="142"/>
      <c r="E205" s="142"/>
      <c r="F205" s="142"/>
      <c r="G205" s="142"/>
      <c r="H205" s="142"/>
      <c r="I205" s="142"/>
      <c r="J205" s="128"/>
      <c r="K205" s="52"/>
    </row>
    <row r="206" spans="1:11" ht="21" customHeight="1" thickBot="1" x14ac:dyDescent="0.3">
      <c r="A206" s="54" t="s">
        <v>139</v>
      </c>
      <c r="B206" s="126" t="s">
        <v>37</v>
      </c>
      <c r="C206" s="51" t="s">
        <v>1</v>
      </c>
      <c r="D206" s="31">
        <f>SUM(D207:D214)</f>
        <v>98</v>
      </c>
      <c r="E206" s="31">
        <f t="shared" ref="E206:H206" si="32">SUM(E207:E214)</f>
        <v>0</v>
      </c>
      <c r="F206" s="31">
        <f t="shared" si="32"/>
        <v>0</v>
      </c>
      <c r="G206" s="31">
        <f t="shared" si="32"/>
        <v>0</v>
      </c>
      <c r="H206" s="31">
        <f t="shared" si="32"/>
        <v>98</v>
      </c>
      <c r="I206" s="53"/>
      <c r="J206" s="126"/>
      <c r="K206" s="52"/>
    </row>
    <row r="207" spans="1:11" ht="15" customHeight="1" thickBot="1" x14ac:dyDescent="0.3">
      <c r="A207" s="127" t="s">
        <v>141</v>
      </c>
      <c r="B207" s="127"/>
      <c r="C207" s="29">
        <v>2020</v>
      </c>
      <c r="D207" s="31">
        <f>SUM(E207:H207)</f>
        <v>0</v>
      </c>
      <c r="E207" s="31">
        <v>0</v>
      </c>
      <c r="F207" s="31">
        <v>0</v>
      </c>
      <c r="G207" s="31">
        <v>0</v>
      </c>
      <c r="H207" s="31">
        <v>0</v>
      </c>
      <c r="I207" s="53"/>
      <c r="J207" s="127"/>
      <c r="K207" s="52"/>
    </row>
    <row r="208" spans="1:11" ht="12.75" customHeight="1" thickBot="1" x14ac:dyDescent="0.3">
      <c r="A208" s="127"/>
      <c r="B208" s="127"/>
      <c r="C208" s="29">
        <v>2021</v>
      </c>
      <c r="D208" s="31">
        <f t="shared" ref="D208:D211" si="33">SUM(E208:H208)</f>
        <v>0</v>
      </c>
      <c r="E208" s="31">
        <v>0</v>
      </c>
      <c r="F208" s="31">
        <v>0</v>
      </c>
      <c r="G208" s="31">
        <v>0</v>
      </c>
      <c r="H208" s="31">
        <v>0</v>
      </c>
      <c r="I208" s="53"/>
      <c r="J208" s="127"/>
      <c r="K208" s="52"/>
    </row>
    <row r="209" spans="1:11" ht="15" customHeight="1" thickBot="1" x14ac:dyDescent="0.3">
      <c r="A209" s="127"/>
      <c r="B209" s="127"/>
      <c r="C209" s="29">
        <v>2022</v>
      </c>
      <c r="D209" s="31">
        <f t="shared" si="33"/>
        <v>0</v>
      </c>
      <c r="E209" s="31">
        <v>0</v>
      </c>
      <c r="F209" s="31">
        <v>0</v>
      </c>
      <c r="G209" s="31">
        <v>0</v>
      </c>
      <c r="H209" s="31">
        <v>0</v>
      </c>
      <c r="I209" s="53"/>
      <c r="J209" s="127"/>
      <c r="K209" s="52"/>
    </row>
    <row r="210" spans="1:11" ht="15" customHeight="1" thickBot="1" x14ac:dyDescent="0.3">
      <c r="A210" s="127"/>
      <c r="B210" s="127"/>
      <c r="C210" s="29">
        <v>2023</v>
      </c>
      <c r="D210" s="31">
        <f t="shared" si="33"/>
        <v>98</v>
      </c>
      <c r="E210" s="31">
        <v>0</v>
      </c>
      <c r="F210" s="31">
        <v>0</v>
      </c>
      <c r="G210" s="31">
        <v>0</v>
      </c>
      <c r="H210" s="31">
        <v>98</v>
      </c>
      <c r="I210" s="53"/>
      <c r="J210" s="127"/>
      <c r="K210" s="52"/>
    </row>
    <row r="211" spans="1:11" ht="15" customHeight="1" thickBot="1" x14ac:dyDescent="0.3">
      <c r="A211" s="127"/>
      <c r="B211" s="127"/>
      <c r="C211" s="29">
        <v>2024</v>
      </c>
      <c r="D211" s="31">
        <f t="shared" si="33"/>
        <v>0</v>
      </c>
      <c r="E211" s="31">
        <v>0</v>
      </c>
      <c r="F211" s="31">
        <v>0</v>
      </c>
      <c r="G211" s="31">
        <v>0</v>
      </c>
      <c r="H211" s="31">
        <v>0</v>
      </c>
      <c r="I211" s="53"/>
      <c r="J211" s="127"/>
      <c r="K211" s="52"/>
    </row>
    <row r="212" spans="1:11" ht="66.75" customHeight="1" thickBot="1" x14ac:dyDescent="0.3">
      <c r="A212" s="127"/>
      <c r="B212" s="127"/>
      <c r="C212" s="29" t="s">
        <v>15</v>
      </c>
      <c r="D212" s="31">
        <f>SUM(E212:H212)</f>
        <v>0</v>
      </c>
      <c r="E212" s="31">
        <v>0</v>
      </c>
      <c r="F212" s="31">
        <v>0</v>
      </c>
      <c r="G212" s="31">
        <v>0</v>
      </c>
      <c r="H212" s="31">
        <v>0</v>
      </c>
      <c r="I212" s="53"/>
      <c r="J212" s="127"/>
      <c r="K212" s="52"/>
    </row>
    <row r="213" spans="1:11" ht="39.75" customHeight="1" x14ac:dyDescent="0.25">
      <c r="A213" s="127"/>
      <c r="B213" s="127"/>
      <c r="C213" s="138" t="s">
        <v>3</v>
      </c>
      <c r="D213" s="141">
        <f>SUM(E213:H213)</f>
        <v>0</v>
      </c>
      <c r="E213" s="141">
        <v>0</v>
      </c>
      <c r="F213" s="141">
        <v>0</v>
      </c>
      <c r="G213" s="141">
        <v>0</v>
      </c>
      <c r="H213" s="141">
        <v>0</v>
      </c>
      <c r="I213" s="149"/>
      <c r="J213" s="127"/>
      <c r="K213" s="52"/>
    </row>
    <row r="214" spans="1:11" ht="21.75" customHeight="1" thickBot="1" x14ac:dyDescent="0.3">
      <c r="A214" s="128"/>
      <c r="B214" s="128"/>
      <c r="C214" s="140"/>
      <c r="D214" s="142"/>
      <c r="E214" s="142"/>
      <c r="F214" s="142"/>
      <c r="G214" s="142"/>
      <c r="H214" s="142"/>
      <c r="I214" s="150"/>
      <c r="J214" s="128"/>
      <c r="K214" s="52"/>
    </row>
    <row r="215" spans="1:11" ht="16.5" customHeight="1" thickBot="1" x14ac:dyDescent="0.3">
      <c r="A215" s="129" t="s">
        <v>74</v>
      </c>
      <c r="B215" s="130"/>
      <c r="C215" s="29" t="s">
        <v>1</v>
      </c>
      <c r="D215" s="31">
        <f>E215+F215+G215+H215</f>
        <v>265086.19774000003</v>
      </c>
      <c r="E215" s="31">
        <f t="shared" ref="E215:F215" si="34">SUM(E216:E222)</f>
        <v>252403.7</v>
      </c>
      <c r="F215" s="31">
        <f t="shared" si="34"/>
        <v>10271.196619999999</v>
      </c>
      <c r="G215" s="31">
        <f>SUM(G216:G222)</f>
        <v>2313.3011200000001</v>
      </c>
      <c r="H215" s="31">
        <f>SUM(H216:H222)</f>
        <v>98</v>
      </c>
      <c r="I215" s="55"/>
      <c r="J215" s="143"/>
      <c r="K215" s="22"/>
    </row>
    <row r="216" spans="1:11" ht="16.5" thickBot="1" x14ac:dyDescent="0.3">
      <c r="A216" s="131"/>
      <c r="B216" s="132"/>
      <c r="C216" s="23">
        <v>2020</v>
      </c>
      <c r="D216" s="31">
        <f t="shared" ref="D216:D218" si="35">E216+F216+G216+H216</f>
        <v>0</v>
      </c>
      <c r="E216" s="30">
        <f>SUM(E207,E198,E189,E180,E171,E162,E153,E144,E135,E126,E117,E109,E101,E93)</f>
        <v>0</v>
      </c>
      <c r="F216" s="30">
        <f>SUM(F207,F198,F189,F180,F171,F162,F153,F144,F135,F126,F117,F109,F101,F93)</f>
        <v>0</v>
      </c>
      <c r="G216" s="30">
        <f>SUM(G207,G198,G189,G180,G171,G162,G153,G144,G135,G126,G117,G109,G101,G93)</f>
        <v>0</v>
      </c>
      <c r="H216" s="30">
        <f>SUM(H207,H198,H189,H180,H171,H162,H153,H144,H135,H126,H117,H109,H101,H93)</f>
        <v>0</v>
      </c>
      <c r="I216" s="55"/>
      <c r="J216" s="145"/>
      <c r="K216" s="22"/>
    </row>
    <row r="217" spans="1:11" ht="16.5" thickBot="1" x14ac:dyDescent="0.3">
      <c r="A217" s="131"/>
      <c r="B217" s="132"/>
      <c r="C217" s="23">
        <v>2021</v>
      </c>
      <c r="D217" s="31">
        <f t="shared" si="35"/>
        <v>0</v>
      </c>
      <c r="E217" s="30">
        <f t="shared" ref="E217:H222" si="36">SUM(E208,E199,E190,E181,E172,E163,E154,E145,E136,E127,E118,E110,E102,E94)</f>
        <v>0</v>
      </c>
      <c r="F217" s="30">
        <f t="shared" si="36"/>
        <v>0</v>
      </c>
      <c r="G217" s="30">
        <f t="shared" si="36"/>
        <v>0</v>
      </c>
      <c r="H217" s="30">
        <f t="shared" si="36"/>
        <v>0</v>
      </c>
      <c r="I217" s="55"/>
      <c r="J217" s="145"/>
      <c r="K217" s="22"/>
    </row>
    <row r="218" spans="1:11" ht="15.75" customHeight="1" thickBot="1" x14ac:dyDescent="0.3">
      <c r="A218" s="131"/>
      <c r="B218" s="132"/>
      <c r="C218" s="23">
        <v>2022</v>
      </c>
      <c r="D218" s="31">
        <f t="shared" si="35"/>
        <v>0</v>
      </c>
      <c r="E218" s="30">
        <f t="shared" si="36"/>
        <v>0</v>
      </c>
      <c r="F218" s="30">
        <f t="shared" si="36"/>
        <v>0</v>
      </c>
      <c r="G218" s="30">
        <f t="shared" si="36"/>
        <v>0</v>
      </c>
      <c r="H218" s="30">
        <f t="shared" si="36"/>
        <v>0</v>
      </c>
      <c r="I218" s="55"/>
      <c r="J218" s="145"/>
      <c r="K218" s="22"/>
    </row>
    <row r="219" spans="1:11" ht="16.5" thickBot="1" x14ac:dyDescent="0.3">
      <c r="A219" s="131"/>
      <c r="B219" s="132"/>
      <c r="C219" s="23">
        <v>2023</v>
      </c>
      <c r="D219" s="31">
        <f>E219+F219+G219+H219</f>
        <v>211809.69774</v>
      </c>
      <c r="E219" s="30">
        <f t="shared" si="36"/>
        <v>200725.5</v>
      </c>
      <c r="F219" s="30">
        <f>SUM(F210,F201,F192,F183,F174,F165,F156,F147,F138,F129,F120,F112,F104,F96)</f>
        <v>8672.8966199999995</v>
      </c>
      <c r="G219" s="56">
        <f>SUM(G210,G201,G192,G183,G174,G165,G156,G147,G138,G129,G120,G112,G104,G96)</f>
        <v>2313.3011200000001</v>
      </c>
      <c r="H219" s="30">
        <f t="shared" si="36"/>
        <v>98</v>
      </c>
      <c r="I219" s="55"/>
      <c r="J219" s="145"/>
      <c r="K219" s="22"/>
    </row>
    <row r="220" spans="1:11" ht="16.5" thickBot="1" x14ac:dyDescent="0.3">
      <c r="A220" s="131"/>
      <c r="B220" s="132"/>
      <c r="C220" s="23">
        <v>2024</v>
      </c>
      <c r="D220" s="31">
        <f t="shared" ref="D220:D222" si="37">E220+F220+G220+H220</f>
        <v>53276.5</v>
      </c>
      <c r="E220" s="30">
        <f t="shared" si="36"/>
        <v>51678.2</v>
      </c>
      <c r="F220" s="30">
        <f t="shared" si="36"/>
        <v>1598.3</v>
      </c>
      <c r="G220" s="30">
        <f t="shared" si="36"/>
        <v>0</v>
      </c>
      <c r="H220" s="30">
        <f t="shared" si="36"/>
        <v>0</v>
      </c>
      <c r="I220" s="55"/>
      <c r="J220" s="145"/>
      <c r="K220" s="22"/>
    </row>
    <row r="221" spans="1:11" ht="60.75" thickBot="1" x14ac:dyDescent="0.3">
      <c r="A221" s="131"/>
      <c r="B221" s="132"/>
      <c r="C221" s="23" t="s">
        <v>15</v>
      </c>
      <c r="D221" s="31">
        <f t="shared" si="37"/>
        <v>0</v>
      </c>
      <c r="E221" s="30">
        <f t="shared" si="36"/>
        <v>0</v>
      </c>
      <c r="F221" s="30">
        <f t="shared" si="36"/>
        <v>0</v>
      </c>
      <c r="G221" s="30">
        <f t="shared" si="36"/>
        <v>0</v>
      </c>
      <c r="H221" s="30">
        <f t="shared" si="36"/>
        <v>0</v>
      </c>
      <c r="I221" s="55"/>
      <c r="J221" s="145"/>
      <c r="K221" s="22"/>
    </row>
    <row r="222" spans="1:11" ht="60.75" thickBot="1" x14ac:dyDescent="0.3">
      <c r="A222" s="133"/>
      <c r="B222" s="134"/>
      <c r="C222" s="23" t="s">
        <v>3</v>
      </c>
      <c r="D222" s="31">
        <f t="shared" si="37"/>
        <v>0</v>
      </c>
      <c r="E222" s="30">
        <f t="shared" si="36"/>
        <v>0</v>
      </c>
      <c r="F222" s="30">
        <f t="shared" si="36"/>
        <v>0</v>
      </c>
      <c r="G222" s="30">
        <f t="shared" si="36"/>
        <v>0</v>
      </c>
      <c r="H222" s="30">
        <f t="shared" si="36"/>
        <v>0</v>
      </c>
      <c r="I222" s="55"/>
      <c r="J222" s="144"/>
      <c r="K222" s="22"/>
    </row>
    <row r="223" spans="1:11" ht="31.5" customHeight="1" thickBot="1" x14ac:dyDescent="0.3">
      <c r="A223" s="135" t="s">
        <v>75</v>
      </c>
      <c r="B223" s="136"/>
      <c r="C223" s="136"/>
      <c r="D223" s="136"/>
      <c r="E223" s="136"/>
      <c r="F223" s="136"/>
      <c r="G223" s="136"/>
      <c r="H223" s="136"/>
      <c r="I223" s="136"/>
      <c r="J223" s="137"/>
      <c r="K223" s="22"/>
    </row>
    <row r="224" spans="1:11" ht="16.5" customHeight="1" thickBot="1" x14ac:dyDescent="0.3">
      <c r="A224" s="126" t="s">
        <v>76</v>
      </c>
      <c r="B224" s="126" t="s">
        <v>37</v>
      </c>
      <c r="C224" s="25" t="s">
        <v>1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25">
        <v>0</v>
      </c>
      <c r="J224" s="126" t="s">
        <v>77</v>
      </c>
      <c r="K224" s="22"/>
    </row>
    <row r="225" spans="1:11" ht="16.5" thickBot="1" x14ac:dyDescent="0.3">
      <c r="A225" s="127"/>
      <c r="B225" s="127"/>
      <c r="C225" s="23">
        <v>2020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25">
        <v>0</v>
      </c>
      <c r="J225" s="127"/>
      <c r="K225" s="22"/>
    </row>
    <row r="226" spans="1:11" ht="24" customHeight="1" thickBot="1" x14ac:dyDescent="0.3">
      <c r="A226" s="127"/>
      <c r="B226" s="127"/>
      <c r="C226" s="23">
        <v>2021</v>
      </c>
      <c r="D226" s="31">
        <v>0</v>
      </c>
      <c r="E226" s="30">
        <v>0</v>
      </c>
      <c r="F226" s="30">
        <v>0</v>
      </c>
      <c r="G226" s="30">
        <v>0</v>
      </c>
      <c r="H226" s="30">
        <v>0</v>
      </c>
      <c r="I226" s="23">
        <v>0</v>
      </c>
      <c r="J226" s="127"/>
      <c r="K226" s="22"/>
    </row>
    <row r="227" spans="1:11" ht="16.5" thickBot="1" x14ac:dyDescent="0.3">
      <c r="A227" s="127"/>
      <c r="B227" s="127"/>
      <c r="C227" s="23">
        <v>2022</v>
      </c>
      <c r="D227" s="31">
        <v>0</v>
      </c>
      <c r="E227" s="30">
        <v>0</v>
      </c>
      <c r="F227" s="30">
        <v>0</v>
      </c>
      <c r="G227" s="30">
        <v>0</v>
      </c>
      <c r="H227" s="30">
        <v>0</v>
      </c>
      <c r="I227" s="23">
        <v>0</v>
      </c>
      <c r="J227" s="127"/>
      <c r="K227" s="22"/>
    </row>
    <row r="228" spans="1:11" ht="16.5" thickBot="1" x14ac:dyDescent="0.3">
      <c r="A228" s="127"/>
      <c r="B228" s="127"/>
      <c r="C228" s="23">
        <v>2023</v>
      </c>
      <c r="D228" s="31">
        <v>0</v>
      </c>
      <c r="E228" s="30">
        <v>0</v>
      </c>
      <c r="F228" s="30">
        <v>0</v>
      </c>
      <c r="G228" s="30">
        <v>0</v>
      </c>
      <c r="H228" s="30">
        <v>0</v>
      </c>
      <c r="I228" s="23">
        <v>0</v>
      </c>
      <c r="J228" s="127"/>
      <c r="K228" s="22"/>
    </row>
    <row r="229" spans="1:11" ht="16.5" thickBot="1" x14ac:dyDescent="0.3">
      <c r="A229" s="127"/>
      <c r="B229" s="127"/>
      <c r="C229" s="23">
        <v>2024</v>
      </c>
      <c r="D229" s="31">
        <v>0</v>
      </c>
      <c r="E229" s="30">
        <v>0</v>
      </c>
      <c r="F229" s="30">
        <v>0</v>
      </c>
      <c r="G229" s="30">
        <v>0</v>
      </c>
      <c r="H229" s="30">
        <v>0</v>
      </c>
      <c r="I229" s="23">
        <v>0</v>
      </c>
      <c r="J229" s="127"/>
      <c r="K229" s="22"/>
    </row>
    <row r="230" spans="1:11" ht="60.75" thickBot="1" x14ac:dyDescent="0.3">
      <c r="A230" s="127"/>
      <c r="B230" s="127"/>
      <c r="C230" s="23" t="s">
        <v>15</v>
      </c>
      <c r="D230" s="31">
        <v>0</v>
      </c>
      <c r="E230" s="30">
        <v>0</v>
      </c>
      <c r="F230" s="30">
        <v>0</v>
      </c>
      <c r="G230" s="30">
        <v>0</v>
      </c>
      <c r="H230" s="30">
        <v>0</v>
      </c>
      <c r="I230" s="23">
        <v>0</v>
      </c>
      <c r="J230" s="127"/>
      <c r="K230" s="22"/>
    </row>
    <row r="231" spans="1:11" ht="60.75" thickBot="1" x14ac:dyDescent="0.3">
      <c r="A231" s="128"/>
      <c r="B231" s="128"/>
      <c r="C231" s="23" t="s">
        <v>3</v>
      </c>
      <c r="D231" s="31">
        <v>0</v>
      </c>
      <c r="E231" s="30">
        <v>0</v>
      </c>
      <c r="F231" s="30">
        <v>0</v>
      </c>
      <c r="G231" s="30">
        <v>0</v>
      </c>
      <c r="H231" s="30">
        <v>0</v>
      </c>
      <c r="I231" s="23">
        <v>0</v>
      </c>
      <c r="J231" s="128"/>
      <c r="K231" s="22"/>
    </row>
    <row r="232" spans="1:11" ht="16.5" customHeight="1" thickBot="1" x14ac:dyDescent="0.3">
      <c r="A232" s="24" t="s">
        <v>62</v>
      </c>
      <c r="B232" s="126" t="s">
        <v>37</v>
      </c>
      <c r="C232" s="25" t="s">
        <v>1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25">
        <v>0</v>
      </c>
      <c r="J232" s="126" t="s">
        <v>78</v>
      </c>
      <c r="K232" s="22"/>
    </row>
    <row r="233" spans="1:11" ht="27.75" customHeight="1" thickBot="1" x14ac:dyDescent="0.3">
      <c r="A233" s="126" t="s">
        <v>79</v>
      </c>
      <c r="B233" s="127"/>
      <c r="C233" s="23">
        <v>2020</v>
      </c>
      <c r="D233" s="31">
        <v>0</v>
      </c>
      <c r="E233" s="30">
        <v>0</v>
      </c>
      <c r="F233" s="31">
        <v>0</v>
      </c>
      <c r="G233" s="31">
        <v>0</v>
      </c>
      <c r="H233" s="30">
        <v>0</v>
      </c>
      <c r="I233" s="25">
        <v>0</v>
      </c>
      <c r="J233" s="127"/>
      <c r="K233" s="22"/>
    </row>
    <row r="234" spans="1:11" ht="16.5" thickBot="1" x14ac:dyDescent="0.3">
      <c r="A234" s="127"/>
      <c r="B234" s="127"/>
      <c r="C234" s="23">
        <v>2021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23">
        <v>0</v>
      </c>
      <c r="J234" s="127"/>
      <c r="K234" s="22"/>
    </row>
    <row r="235" spans="1:11" ht="21" customHeight="1" thickBot="1" x14ac:dyDescent="0.3">
      <c r="A235" s="127"/>
      <c r="B235" s="127"/>
      <c r="C235" s="23">
        <v>2022</v>
      </c>
      <c r="D235" s="31">
        <v>0</v>
      </c>
      <c r="E235" s="30">
        <v>0</v>
      </c>
      <c r="F235" s="30">
        <v>0</v>
      </c>
      <c r="G235" s="30">
        <v>0</v>
      </c>
      <c r="H235" s="30">
        <v>0</v>
      </c>
      <c r="I235" s="23">
        <v>0</v>
      </c>
      <c r="J235" s="127"/>
      <c r="K235" s="22"/>
    </row>
    <row r="236" spans="1:11" ht="16.5" thickBot="1" x14ac:dyDescent="0.3">
      <c r="A236" s="127"/>
      <c r="B236" s="127"/>
      <c r="C236" s="23">
        <v>2023</v>
      </c>
      <c r="D236" s="31">
        <v>0</v>
      </c>
      <c r="E236" s="30">
        <v>0</v>
      </c>
      <c r="F236" s="30">
        <v>0</v>
      </c>
      <c r="G236" s="30">
        <v>0</v>
      </c>
      <c r="H236" s="30">
        <v>0</v>
      </c>
      <c r="I236" s="23">
        <v>0</v>
      </c>
      <c r="J236" s="127"/>
      <c r="K236" s="22"/>
    </row>
    <row r="237" spans="1:11" ht="16.5" thickBot="1" x14ac:dyDescent="0.3">
      <c r="A237" s="127"/>
      <c r="B237" s="127"/>
      <c r="C237" s="23">
        <v>2024</v>
      </c>
      <c r="D237" s="31">
        <v>0</v>
      </c>
      <c r="E237" s="30">
        <v>0</v>
      </c>
      <c r="F237" s="30">
        <v>0</v>
      </c>
      <c r="G237" s="30">
        <v>0</v>
      </c>
      <c r="H237" s="30">
        <v>0</v>
      </c>
      <c r="I237" s="23">
        <v>0</v>
      </c>
      <c r="J237" s="127"/>
      <c r="K237" s="22"/>
    </row>
    <row r="238" spans="1:11" ht="60.75" thickBot="1" x14ac:dyDescent="0.3">
      <c r="A238" s="127"/>
      <c r="B238" s="127"/>
      <c r="C238" s="23" t="s">
        <v>15</v>
      </c>
      <c r="D238" s="31">
        <v>0</v>
      </c>
      <c r="E238" s="30">
        <v>0</v>
      </c>
      <c r="F238" s="30">
        <v>0</v>
      </c>
      <c r="G238" s="30">
        <v>0</v>
      </c>
      <c r="H238" s="30">
        <v>0</v>
      </c>
      <c r="I238" s="23">
        <v>0</v>
      </c>
      <c r="J238" s="127"/>
      <c r="K238" s="22"/>
    </row>
    <row r="239" spans="1:11" ht="70.5" customHeight="1" thickBot="1" x14ac:dyDescent="0.3">
      <c r="A239" s="128"/>
      <c r="B239" s="128"/>
      <c r="C239" s="23" t="s">
        <v>3</v>
      </c>
      <c r="D239" s="31">
        <v>0</v>
      </c>
      <c r="E239" s="30">
        <v>0</v>
      </c>
      <c r="F239" s="30">
        <v>0</v>
      </c>
      <c r="G239" s="30">
        <v>0</v>
      </c>
      <c r="H239" s="30">
        <v>0</v>
      </c>
      <c r="I239" s="23">
        <v>0</v>
      </c>
      <c r="J239" s="128"/>
      <c r="K239" s="22"/>
    </row>
    <row r="240" spans="1:11" ht="16.5" customHeight="1" thickBot="1" x14ac:dyDescent="0.3">
      <c r="A240" s="24" t="s">
        <v>65</v>
      </c>
      <c r="B240" s="126" t="s">
        <v>37</v>
      </c>
      <c r="C240" s="25" t="s">
        <v>1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25">
        <v>0</v>
      </c>
      <c r="J240" s="126" t="s">
        <v>80</v>
      </c>
      <c r="K240" s="22"/>
    </row>
    <row r="241" spans="1:11" ht="16.5" customHeight="1" thickBot="1" x14ac:dyDescent="0.3">
      <c r="A241" s="126" t="s">
        <v>81</v>
      </c>
      <c r="B241" s="127"/>
      <c r="C241" s="23">
        <v>2020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25">
        <v>0</v>
      </c>
      <c r="J241" s="127"/>
      <c r="K241" s="22"/>
    </row>
    <row r="242" spans="1:11" ht="18.75" customHeight="1" thickBot="1" x14ac:dyDescent="0.3">
      <c r="A242" s="127"/>
      <c r="B242" s="127"/>
      <c r="C242" s="23">
        <v>2021</v>
      </c>
      <c r="D242" s="31">
        <v>0</v>
      </c>
      <c r="E242" s="30">
        <v>0</v>
      </c>
      <c r="F242" s="30">
        <v>0</v>
      </c>
      <c r="G242" s="30">
        <v>0</v>
      </c>
      <c r="H242" s="30">
        <v>0</v>
      </c>
      <c r="I242" s="23">
        <v>0</v>
      </c>
      <c r="J242" s="127"/>
      <c r="K242" s="22"/>
    </row>
    <row r="243" spans="1:11" ht="16.5" thickBot="1" x14ac:dyDescent="0.3">
      <c r="A243" s="127"/>
      <c r="B243" s="127"/>
      <c r="C243" s="23">
        <v>2022</v>
      </c>
      <c r="D243" s="31">
        <v>0</v>
      </c>
      <c r="E243" s="30">
        <v>0</v>
      </c>
      <c r="F243" s="30">
        <v>0</v>
      </c>
      <c r="G243" s="30">
        <v>0</v>
      </c>
      <c r="H243" s="30">
        <v>0</v>
      </c>
      <c r="I243" s="23">
        <v>0</v>
      </c>
      <c r="J243" s="127"/>
      <c r="K243" s="22"/>
    </row>
    <row r="244" spans="1:11" ht="16.5" thickBot="1" x14ac:dyDescent="0.3">
      <c r="A244" s="127"/>
      <c r="B244" s="127"/>
      <c r="C244" s="23">
        <v>2023</v>
      </c>
      <c r="D244" s="31">
        <v>0</v>
      </c>
      <c r="E244" s="30">
        <v>0</v>
      </c>
      <c r="F244" s="30">
        <v>0</v>
      </c>
      <c r="G244" s="30">
        <v>0</v>
      </c>
      <c r="H244" s="30">
        <v>0</v>
      </c>
      <c r="I244" s="23">
        <v>0</v>
      </c>
      <c r="J244" s="127"/>
      <c r="K244" s="22"/>
    </row>
    <row r="245" spans="1:11" ht="16.5" thickBot="1" x14ac:dyDescent="0.3">
      <c r="A245" s="127"/>
      <c r="B245" s="127"/>
      <c r="C245" s="23">
        <v>2024</v>
      </c>
      <c r="D245" s="31">
        <v>0</v>
      </c>
      <c r="E245" s="30">
        <v>0</v>
      </c>
      <c r="F245" s="30">
        <v>0</v>
      </c>
      <c r="G245" s="30">
        <v>0</v>
      </c>
      <c r="H245" s="30">
        <v>0</v>
      </c>
      <c r="I245" s="23">
        <v>0</v>
      </c>
      <c r="J245" s="127"/>
      <c r="K245" s="22"/>
    </row>
    <row r="246" spans="1:11" ht="60.75" thickBot="1" x14ac:dyDescent="0.3">
      <c r="A246" s="127"/>
      <c r="B246" s="127"/>
      <c r="C246" s="23" t="s">
        <v>15</v>
      </c>
      <c r="D246" s="31">
        <v>0</v>
      </c>
      <c r="E246" s="30">
        <v>0</v>
      </c>
      <c r="F246" s="30">
        <v>0</v>
      </c>
      <c r="G246" s="30">
        <v>0</v>
      </c>
      <c r="H246" s="30">
        <v>0</v>
      </c>
      <c r="I246" s="23">
        <v>0</v>
      </c>
      <c r="J246" s="127"/>
      <c r="K246" s="22"/>
    </row>
    <row r="247" spans="1:11" ht="60.75" thickBot="1" x14ac:dyDescent="0.3">
      <c r="A247" s="128"/>
      <c r="B247" s="128"/>
      <c r="C247" s="23" t="s">
        <v>3</v>
      </c>
      <c r="D247" s="31">
        <v>0</v>
      </c>
      <c r="E247" s="30">
        <v>0</v>
      </c>
      <c r="F247" s="30">
        <v>0</v>
      </c>
      <c r="G247" s="30">
        <v>0</v>
      </c>
      <c r="H247" s="30">
        <v>0</v>
      </c>
      <c r="I247" s="23">
        <v>0</v>
      </c>
      <c r="J247" s="128"/>
      <c r="K247" s="22"/>
    </row>
    <row r="248" spans="1:11" ht="16.5" customHeight="1" thickBot="1" x14ac:dyDescent="0.3">
      <c r="A248" s="24" t="s">
        <v>82</v>
      </c>
      <c r="B248" s="126" t="s">
        <v>37</v>
      </c>
      <c r="C248" s="25" t="s">
        <v>1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25">
        <v>0</v>
      </c>
      <c r="J248" s="126" t="s">
        <v>83</v>
      </c>
      <c r="K248" s="22"/>
    </row>
    <row r="249" spans="1:11" ht="16.5" customHeight="1" thickBot="1" x14ac:dyDescent="0.3">
      <c r="A249" s="126" t="s">
        <v>84</v>
      </c>
      <c r="B249" s="127"/>
      <c r="C249" s="23">
        <v>2020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25">
        <v>0</v>
      </c>
      <c r="J249" s="127"/>
      <c r="K249" s="22"/>
    </row>
    <row r="250" spans="1:11" ht="16.5" thickBot="1" x14ac:dyDescent="0.3">
      <c r="A250" s="127"/>
      <c r="B250" s="127"/>
      <c r="C250" s="23">
        <v>2021</v>
      </c>
      <c r="D250" s="31">
        <v>0</v>
      </c>
      <c r="E250" s="30">
        <v>0</v>
      </c>
      <c r="F250" s="30">
        <v>0</v>
      </c>
      <c r="G250" s="30">
        <v>0</v>
      </c>
      <c r="H250" s="30">
        <v>0</v>
      </c>
      <c r="I250" s="23">
        <v>0</v>
      </c>
      <c r="J250" s="127"/>
      <c r="K250" s="22"/>
    </row>
    <row r="251" spans="1:11" ht="16.5" customHeight="1" thickBot="1" x14ac:dyDescent="0.3">
      <c r="A251" s="127"/>
      <c r="B251" s="127"/>
      <c r="C251" s="23">
        <v>2022</v>
      </c>
      <c r="D251" s="31">
        <v>0</v>
      </c>
      <c r="E251" s="30">
        <v>0</v>
      </c>
      <c r="F251" s="30">
        <v>0</v>
      </c>
      <c r="G251" s="30">
        <v>0</v>
      </c>
      <c r="H251" s="30">
        <v>0</v>
      </c>
      <c r="I251" s="23">
        <v>0</v>
      </c>
      <c r="J251" s="127"/>
      <c r="K251" s="22"/>
    </row>
    <row r="252" spans="1:11" ht="16.5" thickBot="1" x14ac:dyDescent="0.3">
      <c r="A252" s="127"/>
      <c r="B252" s="127"/>
      <c r="C252" s="23">
        <v>2023</v>
      </c>
      <c r="D252" s="31">
        <v>0</v>
      </c>
      <c r="E252" s="30">
        <v>0</v>
      </c>
      <c r="F252" s="30">
        <v>0</v>
      </c>
      <c r="G252" s="30">
        <v>0</v>
      </c>
      <c r="H252" s="30">
        <v>0</v>
      </c>
      <c r="I252" s="23">
        <v>0</v>
      </c>
      <c r="J252" s="127"/>
      <c r="K252" s="22"/>
    </row>
    <row r="253" spans="1:11" ht="16.5" thickBot="1" x14ac:dyDescent="0.3">
      <c r="A253" s="127"/>
      <c r="B253" s="127"/>
      <c r="C253" s="23">
        <v>2024</v>
      </c>
      <c r="D253" s="31">
        <v>0</v>
      </c>
      <c r="E253" s="30">
        <v>0</v>
      </c>
      <c r="F253" s="30">
        <v>0</v>
      </c>
      <c r="G253" s="30">
        <v>0</v>
      </c>
      <c r="H253" s="30">
        <v>0</v>
      </c>
      <c r="I253" s="23">
        <v>0</v>
      </c>
      <c r="J253" s="127"/>
      <c r="K253" s="22"/>
    </row>
    <row r="254" spans="1:11" ht="60.75" thickBot="1" x14ac:dyDescent="0.3">
      <c r="A254" s="127"/>
      <c r="B254" s="127"/>
      <c r="C254" s="23" t="s">
        <v>15</v>
      </c>
      <c r="D254" s="31">
        <v>0</v>
      </c>
      <c r="E254" s="30">
        <v>0</v>
      </c>
      <c r="F254" s="30">
        <v>0</v>
      </c>
      <c r="G254" s="30">
        <v>0</v>
      </c>
      <c r="H254" s="30">
        <v>0</v>
      </c>
      <c r="I254" s="23">
        <v>0</v>
      </c>
      <c r="J254" s="127"/>
      <c r="K254" s="22"/>
    </row>
    <row r="255" spans="1:11" ht="60.75" thickBot="1" x14ac:dyDescent="0.3">
      <c r="A255" s="128"/>
      <c r="B255" s="128"/>
      <c r="C255" s="23" t="s">
        <v>3</v>
      </c>
      <c r="D255" s="31">
        <v>0</v>
      </c>
      <c r="E255" s="30">
        <v>0</v>
      </c>
      <c r="F255" s="30">
        <v>0</v>
      </c>
      <c r="G255" s="30">
        <v>0</v>
      </c>
      <c r="H255" s="30">
        <v>0</v>
      </c>
      <c r="I255" s="23">
        <v>0</v>
      </c>
      <c r="J255" s="128"/>
      <c r="K255" s="22"/>
    </row>
    <row r="256" spans="1:11" ht="16.5" customHeight="1" thickBot="1" x14ac:dyDescent="0.3">
      <c r="A256" s="24" t="s">
        <v>85</v>
      </c>
      <c r="B256" s="126" t="s">
        <v>37</v>
      </c>
      <c r="C256" s="25" t="s">
        <v>1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25">
        <v>0</v>
      </c>
      <c r="J256" s="126" t="s">
        <v>86</v>
      </c>
      <c r="K256" s="22"/>
    </row>
    <row r="257" spans="1:11" ht="16.5" customHeight="1" thickBot="1" x14ac:dyDescent="0.3">
      <c r="A257" s="126" t="s">
        <v>87</v>
      </c>
      <c r="B257" s="127"/>
      <c r="C257" s="23">
        <v>2020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25">
        <v>0</v>
      </c>
      <c r="J257" s="127"/>
      <c r="K257" s="22"/>
    </row>
    <row r="258" spans="1:11" ht="16.5" thickBot="1" x14ac:dyDescent="0.3">
      <c r="A258" s="127"/>
      <c r="B258" s="127"/>
      <c r="C258" s="23">
        <v>2021</v>
      </c>
      <c r="D258" s="31">
        <v>0</v>
      </c>
      <c r="E258" s="30">
        <v>0</v>
      </c>
      <c r="F258" s="30">
        <v>0</v>
      </c>
      <c r="G258" s="30">
        <v>0</v>
      </c>
      <c r="H258" s="30">
        <v>0</v>
      </c>
      <c r="I258" s="23">
        <v>0</v>
      </c>
      <c r="J258" s="127"/>
      <c r="K258" s="22"/>
    </row>
    <row r="259" spans="1:11" ht="16.5" thickBot="1" x14ac:dyDescent="0.3">
      <c r="A259" s="127"/>
      <c r="B259" s="127"/>
      <c r="C259" s="23">
        <v>2022</v>
      </c>
      <c r="D259" s="31">
        <v>0</v>
      </c>
      <c r="E259" s="30">
        <v>0</v>
      </c>
      <c r="F259" s="30">
        <v>0</v>
      </c>
      <c r="G259" s="30">
        <v>0</v>
      </c>
      <c r="H259" s="30">
        <v>0</v>
      </c>
      <c r="I259" s="23">
        <v>0</v>
      </c>
      <c r="J259" s="127"/>
      <c r="K259" s="22"/>
    </row>
    <row r="260" spans="1:11" ht="16.5" thickBot="1" x14ac:dyDescent="0.3">
      <c r="A260" s="127"/>
      <c r="B260" s="127"/>
      <c r="C260" s="23">
        <v>2023</v>
      </c>
      <c r="D260" s="31">
        <v>0</v>
      </c>
      <c r="E260" s="30">
        <v>0</v>
      </c>
      <c r="F260" s="30">
        <v>0</v>
      </c>
      <c r="G260" s="30">
        <v>0</v>
      </c>
      <c r="H260" s="30">
        <v>0</v>
      </c>
      <c r="I260" s="23">
        <v>0</v>
      </c>
      <c r="J260" s="127"/>
      <c r="K260" s="22"/>
    </row>
    <row r="261" spans="1:11" ht="16.5" thickBot="1" x14ac:dyDescent="0.3">
      <c r="A261" s="127"/>
      <c r="B261" s="127"/>
      <c r="C261" s="23">
        <v>2024</v>
      </c>
      <c r="D261" s="31">
        <v>0</v>
      </c>
      <c r="E261" s="30">
        <v>0</v>
      </c>
      <c r="F261" s="30">
        <v>0</v>
      </c>
      <c r="G261" s="30">
        <v>0</v>
      </c>
      <c r="H261" s="30">
        <v>0</v>
      </c>
      <c r="I261" s="23">
        <v>0</v>
      </c>
      <c r="J261" s="127"/>
      <c r="K261" s="22"/>
    </row>
    <row r="262" spans="1:11" ht="60.75" thickBot="1" x14ac:dyDescent="0.3">
      <c r="A262" s="127"/>
      <c r="B262" s="127"/>
      <c r="C262" s="23" t="s">
        <v>15</v>
      </c>
      <c r="D262" s="31">
        <v>0</v>
      </c>
      <c r="E262" s="30">
        <v>0</v>
      </c>
      <c r="F262" s="30">
        <v>0</v>
      </c>
      <c r="G262" s="30">
        <v>0</v>
      </c>
      <c r="H262" s="30">
        <v>0</v>
      </c>
      <c r="I262" s="23">
        <v>0</v>
      </c>
      <c r="J262" s="127"/>
      <c r="K262" s="22"/>
    </row>
    <row r="263" spans="1:11" ht="60.75" thickBot="1" x14ac:dyDescent="0.3">
      <c r="A263" s="128"/>
      <c r="B263" s="128"/>
      <c r="C263" s="23" t="s">
        <v>3</v>
      </c>
      <c r="D263" s="31">
        <v>0</v>
      </c>
      <c r="E263" s="30">
        <v>0</v>
      </c>
      <c r="F263" s="30">
        <v>0</v>
      </c>
      <c r="G263" s="30">
        <v>0</v>
      </c>
      <c r="H263" s="30">
        <v>0</v>
      </c>
      <c r="I263" s="23">
        <v>0</v>
      </c>
      <c r="J263" s="128"/>
      <c r="K263" s="22"/>
    </row>
    <row r="264" spans="1:11" ht="16.5" customHeight="1" thickBot="1" x14ac:dyDescent="0.3">
      <c r="A264" s="24" t="s">
        <v>88</v>
      </c>
      <c r="B264" s="126" t="s">
        <v>37</v>
      </c>
      <c r="C264" s="25" t="s">
        <v>1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25">
        <v>0</v>
      </c>
      <c r="J264" s="126" t="s">
        <v>89</v>
      </c>
      <c r="K264" s="22"/>
    </row>
    <row r="265" spans="1:11" ht="16.5" customHeight="1" thickBot="1" x14ac:dyDescent="0.3">
      <c r="A265" s="126" t="s">
        <v>90</v>
      </c>
      <c r="B265" s="127"/>
      <c r="C265" s="23">
        <v>2020</v>
      </c>
      <c r="D265" s="31">
        <v>0</v>
      </c>
      <c r="E265" s="30">
        <v>0</v>
      </c>
      <c r="F265" s="30">
        <v>0</v>
      </c>
      <c r="G265" s="30">
        <v>0</v>
      </c>
      <c r="H265" s="30">
        <v>0</v>
      </c>
      <c r="I265" s="23">
        <v>0</v>
      </c>
      <c r="J265" s="127"/>
      <c r="K265" s="22"/>
    </row>
    <row r="266" spans="1:11" ht="16.5" thickBot="1" x14ac:dyDescent="0.3">
      <c r="A266" s="127"/>
      <c r="B266" s="127"/>
      <c r="C266" s="23">
        <v>2021</v>
      </c>
      <c r="D266" s="31">
        <v>0</v>
      </c>
      <c r="E266" s="30">
        <v>0</v>
      </c>
      <c r="F266" s="30">
        <v>0</v>
      </c>
      <c r="G266" s="30">
        <v>0</v>
      </c>
      <c r="H266" s="30">
        <v>0</v>
      </c>
      <c r="I266" s="23">
        <v>0</v>
      </c>
      <c r="J266" s="127"/>
      <c r="K266" s="22"/>
    </row>
    <row r="267" spans="1:11" ht="19.5" customHeight="1" thickBot="1" x14ac:dyDescent="0.3">
      <c r="A267" s="127"/>
      <c r="B267" s="127"/>
      <c r="C267" s="23">
        <v>2022</v>
      </c>
      <c r="D267" s="31">
        <v>0</v>
      </c>
      <c r="E267" s="30">
        <v>0</v>
      </c>
      <c r="F267" s="30">
        <v>0</v>
      </c>
      <c r="G267" s="30">
        <v>0</v>
      </c>
      <c r="H267" s="30">
        <v>0</v>
      </c>
      <c r="I267" s="23">
        <v>0</v>
      </c>
      <c r="J267" s="127"/>
      <c r="K267" s="22"/>
    </row>
    <row r="268" spans="1:11" ht="16.5" thickBot="1" x14ac:dyDescent="0.3">
      <c r="A268" s="127"/>
      <c r="B268" s="127"/>
      <c r="C268" s="23">
        <v>2023</v>
      </c>
      <c r="D268" s="31">
        <v>0</v>
      </c>
      <c r="E268" s="30">
        <v>0</v>
      </c>
      <c r="F268" s="30">
        <v>0</v>
      </c>
      <c r="G268" s="30">
        <v>0</v>
      </c>
      <c r="H268" s="30">
        <v>0</v>
      </c>
      <c r="I268" s="23">
        <v>0</v>
      </c>
      <c r="J268" s="127"/>
      <c r="K268" s="22"/>
    </row>
    <row r="269" spans="1:11" ht="16.5" thickBot="1" x14ac:dyDescent="0.3">
      <c r="A269" s="127"/>
      <c r="B269" s="127"/>
      <c r="C269" s="23">
        <v>2024</v>
      </c>
      <c r="D269" s="31">
        <v>0</v>
      </c>
      <c r="E269" s="30">
        <v>0</v>
      </c>
      <c r="F269" s="30">
        <v>0</v>
      </c>
      <c r="G269" s="30">
        <v>0</v>
      </c>
      <c r="H269" s="30">
        <v>0</v>
      </c>
      <c r="I269" s="23">
        <v>0</v>
      </c>
      <c r="J269" s="127"/>
      <c r="K269" s="22"/>
    </row>
    <row r="270" spans="1:11" ht="60.75" thickBot="1" x14ac:dyDescent="0.3">
      <c r="A270" s="127"/>
      <c r="B270" s="127"/>
      <c r="C270" s="23" t="s">
        <v>15</v>
      </c>
      <c r="D270" s="31">
        <v>0</v>
      </c>
      <c r="E270" s="45"/>
      <c r="F270" s="45"/>
      <c r="G270" s="45"/>
      <c r="H270" s="45"/>
      <c r="I270" s="26"/>
      <c r="J270" s="127"/>
      <c r="K270" s="22"/>
    </row>
    <row r="271" spans="1:11" ht="60.75" thickBot="1" x14ac:dyDescent="0.3">
      <c r="A271" s="128"/>
      <c r="B271" s="128"/>
      <c r="C271" s="23" t="s">
        <v>3</v>
      </c>
      <c r="D271" s="31">
        <v>0</v>
      </c>
      <c r="E271" s="30">
        <v>0</v>
      </c>
      <c r="F271" s="30">
        <v>0</v>
      </c>
      <c r="G271" s="30">
        <v>0</v>
      </c>
      <c r="H271" s="30">
        <v>0</v>
      </c>
      <c r="I271" s="23">
        <v>0</v>
      </c>
      <c r="J271" s="128"/>
      <c r="K271" s="22"/>
    </row>
    <row r="272" spans="1:11" ht="16.5" customHeight="1" thickBot="1" x14ac:dyDescent="0.3">
      <c r="A272" s="112" t="s">
        <v>91</v>
      </c>
      <c r="B272" s="113"/>
      <c r="C272" s="23" t="s">
        <v>1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118"/>
      <c r="J272" s="119"/>
      <c r="K272" s="22"/>
    </row>
    <row r="273" spans="1:11" ht="16.5" thickBot="1" x14ac:dyDescent="0.3">
      <c r="A273" s="114"/>
      <c r="B273" s="115"/>
      <c r="C273" s="23">
        <v>2020</v>
      </c>
      <c r="D273" s="31">
        <v>0</v>
      </c>
      <c r="E273" s="30">
        <v>0</v>
      </c>
      <c r="F273" s="30">
        <v>0</v>
      </c>
      <c r="G273" s="30">
        <v>0</v>
      </c>
      <c r="H273" s="30">
        <v>0</v>
      </c>
      <c r="I273" s="120"/>
      <c r="J273" s="121"/>
      <c r="K273" s="22"/>
    </row>
    <row r="274" spans="1:11" ht="16.5" thickBot="1" x14ac:dyDescent="0.3">
      <c r="A274" s="114"/>
      <c r="B274" s="115"/>
      <c r="C274" s="23">
        <v>2021</v>
      </c>
      <c r="D274" s="31">
        <v>0</v>
      </c>
      <c r="E274" s="30">
        <v>0</v>
      </c>
      <c r="F274" s="30">
        <v>0</v>
      </c>
      <c r="G274" s="30">
        <v>0</v>
      </c>
      <c r="H274" s="30">
        <v>0</v>
      </c>
      <c r="I274" s="120"/>
      <c r="J274" s="121"/>
      <c r="K274" s="22"/>
    </row>
    <row r="275" spans="1:11" ht="14.25" customHeight="1" thickBot="1" x14ac:dyDescent="0.3">
      <c r="A275" s="114"/>
      <c r="B275" s="115"/>
      <c r="C275" s="23">
        <v>2022</v>
      </c>
      <c r="D275" s="31">
        <v>0</v>
      </c>
      <c r="E275" s="30">
        <v>0</v>
      </c>
      <c r="F275" s="30">
        <v>0</v>
      </c>
      <c r="G275" s="30">
        <v>0</v>
      </c>
      <c r="H275" s="30">
        <v>0</v>
      </c>
      <c r="I275" s="120"/>
      <c r="J275" s="121"/>
      <c r="K275" s="22"/>
    </row>
    <row r="276" spans="1:11" ht="16.5" thickBot="1" x14ac:dyDescent="0.3">
      <c r="A276" s="114"/>
      <c r="B276" s="115"/>
      <c r="C276" s="23">
        <v>2023</v>
      </c>
      <c r="D276" s="31">
        <v>0</v>
      </c>
      <c r="E276" s="30">
        <v>0</v>
      </c>
      <c r="F276" s="30">
        <v>0</v>
      </c>
      <c r="G276" s="30">
        <v>0</v>
      </c>
      <c r="H276" s="30">
        <v>0</v>
      </c>
      <c r="I276" s="120"/>
      <c r="J276" s="121"/>
      <c r="K276" s="22"/>
    </row>
    <row r="277" spans="1:11" ht="16.5" thickBot="1" x14ac:dyDescent="0.3">
      <c r="A277" s="114"/>
      <c r="B277" s="115"/>
      <c r="C277" s="23">
        <v>2024</v>
      </c>
      <c r="D277" s="31">
        <v>0</v>
      </c>
      <c r="E277" s="30">
        <v>0</v>
      </c>
      <c r="F277" s="30">
        <v>0</v>
      </c>
      <c r="G277" s="30">
        <v>0</v>
      </c>
      <c r="H277" s="30">
        <v>0</v>
      </c>
      <c r="I277" s="120"/>
      <c r="J277" s="121"/>
      <c r="K277" s="22"/>
    </row>
    <row r="278" spans="1:11" ht="60.75" thickBot="1" x14ac:dyDescent="0.3">
      <c r="A278" s="114"/>
      <c r="B278" s="115"/>
      <c r="C278" s="23" t="s">
        <v>15</v>
      </c>
      <c r="D278" s="31">
        <v>0</v>
      </c>
      <c r="E278" s="30">
        <v>0</v>
      </c>
      <c r="F278" s="30">
        <v>0</v>
      </c>
      <c r="G278" s="30">
        <v>0</v>
      </c>
      <c r="H278" s="30">
        <v>0</v>
      </c>
      <c r="I278" s="120"/>
      <c r="J278" s="121"/>
      <c r="K278" s="22"/>
    </row>
    <row r="279" spans="1:11" ht="60.75" thickBot="1" x14ac:dyDescent="0.3">
      <c r="A279" s="116"/>
      <c r="B279" s="117"/>
      <c r="C279" s="23" t="s">
        <v>3</v>
      </c>
      <c r="D279" s="31">
        <v>0</v>
      </c>
      <c r="E279" s="30">
        <v>0</v>
      </c>
      <c r="F279" s="30">
        <v>0</v>
      </c>
      <c r="G279" s="30">
        <v>0</v>
      </c>
      <c r="H279" s="30">
        <v>0</v>
      </c>
      <c r="I279" s="122"/>
      <c r="J279" s="123"/>
      <c r="K279" s="22"/>
    </row>
    <row r="280" spans="1:11" ht="15" customHeight="1" x14ac:dyDescent="0.25">
      <c r="A280" s="112" t="s">
        <v>92</v>
      </c>
      <c r="B280" s="146"/>
      <c r="C280" s="146"/>
      <c r="D280" s="146"/>
      <c r="E280" s="146"/>
      <c r="F280" s="146"/>
      <c r="G280" s="146"/>
      <c r="H280" s="146"/>
      <c r="I280" s="146"/>
      <c r="J280" s="113"/>
      <c r="K280" s="22"/>
    </row>
    <row r="281" spans="1:11" ht="15" customHeight="1" x14ac:dyDescent="0.25">
      <c r="A281" s="114"/>
      <c r="B281" s="147"/>
      <c r="C281" s="147"/>
      <c r="D281" s="147"/>
      <c r="E281" s="147"/>
      <c r="F281" s="147"/>
      <c r="G281" s="147"/>
      <c r="H281" s="147"/>
      <c r="I281" s="147"/>
      <c r="J281" s="115"/>
      <c r="K281" s="22"/>
    </row>
    <row r="282" spans="1:11" ht="15.75" customHeight="1" thickBot="1" x14ac:dyDescent="0.3">
      <c r="A282" s="116"/>
      <c r="B282" s="148"/>
      <c r="C282" s="148"/>
      <c r="D282" s="148"/>
      <c r="E282" s="148"/>
      <c r="F282" s="148"/>
      <c r="G282" s="148"/>
      <c r="H282" s="148"/>
      <c r="I282" s="148"/>
      <c r="J282" s="117"/>
      <c r="K282" s="22"/>
    </row>
    <row r="283" spans="1:11" ht="32.25" customHeight="1" thickBot="1" x14ac:dyDescent="0.3">
      <c r="A283" s="126" t="s">
        <v>93</v>
      </c>
      <c r="B283" s="126" t="s">
        <v>37</v>
      </c>
      <c r="C283" s="23" t="s">
        <v>1</v>
      </c>
      <c r="D283" s="31">
        <f>D355</f>
        <v>20958.64</v>
      </c>
      <c r="E283" s="31">
        <f t="shared" ref="E283:H283" si="38">E355</f>
        <v>10217.18</v>
      </c>
      <c r="F283" s="31">
        <f t="shared" si="38"/>
        <v>1417.5600000000002</v>
      </c>
      <c r="G283" s="31">
        <f t="shared" si="38"/>
        <v>3625.8399999999997</v>
      </c>
      <c r="H283" s="31">
        <f t="shared" si="38"/>
        <v>5698.0599999999995</v>
      </c>
      <c r="I283" s="25">
        <f>I291+I299+I307+I315+I323+I331+I339+I347</f>
        <v>7</v>
      </c>
      <c r="J283" s="126" t="s">
        <v>94</v>
      </c>
      <c r="K283" s="22"/>
    </row>
    <row r="284" spans="1:11" ht="16.5" thickBot="1" x14ac:dyDescent="0.3">
      <c r="A284" s="127"/>
      <c r="B284" s="127"/>
      <c r="C284" s="23">
        <v>2020</v>
      </c>
      <c r="D284" s="31">
        <f t="shared" ref="D284:H290" si="39">D356</f>
        <v>13544.44</v>
      </c>
      <c r="E284" s="30">
        <f t="shared" si="39"/>
        <v>6338.15</v>
      </c>
      <c r="F284" s="30">
        <f t="shared" si="39"/>
        <v>1297.5900000000001</v>
      </c>
      <c r="G284" s="30">
        <f t="shared" si="39"/>
        <v>1354.4399999999998</v>
      </c>
      <c r="H284" s="30">
        <f t="shared" si="39"/>
        <v>4554.26</v>
      </c>
      <c r="I284" s="23">
        <f t="shared" ref="I284:I290" si="40">I292+I300+I308+I316+I324+I332+I340+I348</f>
        <v>4</v>
      </c>
      <c r="J284" s="127"/>
      <c r="K284" s="22"/>
    </row>
    <row r="285" spans="1:11" ht="16.5" thickBot="1" x14ac:dyDescent="0.3">
      <c r="A285" s="127"/>
      <c r="B285" s="127"/>
      <c r="C285" s="23">
        <v>2021</v>
      </c>
      <c r="D285" s="31">
        <f t="shared" si="39"/>
        <v>2857.1</v>
      </c>
      <c r="E285" s="30">
        <f t="shared" si="39"/>
        <v>1940</v>
      </c>
      <c r="F285" s="30">
        <f t="shared" si="39"/>
        <v>60</v>
      </c>
      <c r="G285" s="30">
        <f t="shared" si="39"/>
        <v>285.7</v>
      </c>
      <c r="H285" s="30">
        <f t="shared" si="39"/>
        <v>571.4</v>
      </c>
      <c r="I285" s="23">
        <f t="shared" si="40"/>
        <v>1</v>
      </c>
      <c r="J285" s="127"/>
      <c r="K285" s="22"/>
    </row>
    <row r="286" spans="1:11" ht="16.5" thickBot="1" x14ac:dyDescent="0.3">
      <c r="A286" s="127"/>
      <c r="B286" s="127"/>
      <c r="C286" s="23">
        <v>2022</v>
      </c>
      <c r="D286" s="31">
        <f t="shared" si="39"/>
        <v>1670</v>
      </c>
      <c r="E286" s="30">
        <f t="shared" si="39"/>
        <v>0</v>
      </c>
      <c r="F286" s="30">
        <f t="shared" si="39"/>
        <v>0</v>
      </c>
      <c r="G286" s="30">
        <f t="shared" si="39"/>
        <v>1670</v>
      </c>
      <c r="H286" s="30">
        <f t="shared" si="39"/>
        <v>0</v>
      </c>
      <c r="I286" s="23">
        <f t="shared" si="40"/>
        <v>0</v>
      </c>
      <c r="J286" s="127"/>
      <c r="K286" s="22"/>
    </row>
    <row r="287" spans="1:11" ht="16.5" thickBot="1" x14ac:dyDescent="0.3">
      <c r="A287" s="127"/>
      <c r="B287" s="127"/>
      <c r="C287" s="23">
        <v>2023</v>
      </c>
      <c r="D287" s="31">
        <f t="shared" si="39"/>
        <v>2887.1</v>
      </c>
      <c r="E287" s="30">
        <f t="shared" si="39"/>
        <v>1939.03</v>
      </c>
      <c r="F287" s="30">
        <f t="shared" si="39"/>
        <v>59.97</v>
      </c>
      <c r="G287" s="30">
        <f>G359</f>
        <v>315.7</v>
      </c>
      <c r="H287" s="30">
        <f t="shared" si="39"/>
        <v>572.4</v>
      </c>
      <c r="I287" s="23">
        <f t="shared" si="40"/>
        <v>1</v>
      </c>
      <c r="J287" s="127"/>
      <c r="K287" s="22"/>
    </row>
    <row r="288" spans="1:11" ht="16.5" thickBot="1" x14ac:dyDescent="0.3">
      <c r="A288" s="127"/>
      <c r="B288" s="127"/>
      <c r="C288" s="23">
        <v>2024</v>
      </c>
      <c r="D288" s="31">
        <f t="shared" si="39"/>
        <v>0</v>
      </c>
      <c r="E288" s="30">
        <f t="shared" si="39"/>
        <v>0</v>
      </c>
      <c r="F288" s="30">
        <f t="shared" si="39"/>
        <v>0</v>
      </c>
      <c r="G288" s="30">
        <f t="shared" si="39"/>
        <v>0</v>
      </c>
      <c r="H288" s="30">
        <f t="shared" si="39"/>
        <v>0</v>
      </c>
      <c r="I288" s="23">
        <f t="shared" si="40"/>
        <v>0</v>
      </c>
      <c r="J288" s="127"/>
      <c r="K288" s="22"/>
    </row>
    <row r="289" spans="1:11" ht="60.75" thickBot="1" x14ac:dyDescent="0.3">
      <c r="A289" s="127"/>
      <c r="B289" s="127"/>
      <c r="C289" s="23" t="s">
        <v>15</v>
      </c>
      <c r="D289" s="31">
        <f t="shared" si="39"/>
        <v>0</v>
      </c>
      <c r="E289" s="30">
        <f t="shared" si="39"/>
        <v>0</v>
      </c>
      <c r="F289" s="30">
        <f t="shared" si="39"/>
        <v>0</v>
      </c>
      <c r="G289" s="30">
        <f t="shared" si="39"/>
        <v>0</v>
      </c>
      <c r="H289" s="30">
        <f t="shared" si="39"/>
        <v>0</v>
      </c>
      <c r="I289" s="23">
        <f t="shared" si="40"/>
        <v>0</v>
      </c>
      <c r="J289" s="127"/>
      <c r="K289" s="22"/>
    </row>
    <row r="290" spans="1:11" ht="60.75" thickBot="1" x14ac:dyDescent="0.3">
      <c r="A290" s="128"/>
      <c r="B290" s="128"/>
      <c r="C290" s="23" t="s">
        <v>3</v>
      </c>
      <c r="D290" s="31">
        <f t="shared" si="39"/>
        <v>0</v>
      </c>
      <c r="E290" s="30">
        <f t="shared" si="39"/>
        <v>0</v>
      </c>
      <c r="F290" s="30">
        <f t="shared" si="39"/>
        <v>0</v>
      </c>
      <c r="G290" s="30">
        <f t="shared" si="39"/>
        <v>0</v>
      </c>
      <c r="H290" s="30">
        <f t="shared" si="39"/>
        <v>0</v>
      </c>
      <c r="I290" s="23">
        <f t="shared" si="40"/>
        <v>0</v>
      </c>
      <c r="J290" s="128"/>
      <c r="K290" s="22"/>
    </row>
    <row r="291" spans="1:11" ht="46.5" customHeight="1" thickBot="1" x14ac:dyDescent="0.3">
      <c r="A291" s="24" t="s">
        <v>62</v>
      </c>
      <c r="B291" s="126" t="s">
        <v>37</v>
      </c>
      <c r="C291" s="25" t="s">
        <v>1</v>
      </c>
      <c r="D291" s="31">
        <v>2852.9</v>
      </c>
      <c r="E291" s="31">
        <v>1420.75</v>
      </c>
      <c r="F291" s="31">
        <v>290.99</v>
      </c>
      <c r="G291" s="31">
        <v>285.29000000000002</v>
      </c>
      <c r="H291" s="31">
        <v>855.87</v>
      </c>
      <c r="I291" s="25">
        <v>1</v>
      </c>
      <c r="J291" s="126" t="s">
        <v>94</v>
      </c>
      <c r="K291" s="22"/>
    </row>
    <row r="292" spans="1:11" ht="16.5" customHeight="1" thickBot="1" x14ac:dyDescent="0.3">
      <c r="A292" s="126" t="s">
        <v>95</v>
      </c>
      <c r="B292" s="127"/>
      <c r="C292" s="23">
        <v>2020</v>
      </c>
      <c r="D292" s="31">
        <v>2852.9</v>
      </c>
      <c r="E292" s="30">
        <v>1420.75</v>
      </c>
      <c r="F292" s="30">
        <v>290.99</v>
      </c>
      <c r="G292" s="30">
        <v>285.29000000000002</v>
      </c>
      <c r="H292" s="30">
        <v>855.87</v>
      </c>
      <c r="I292" s="23">
        <v>1</v>
      </c>
      <c r="J292" s="127"/>
      <c r="K292" s="22"/>
    </row>
    <row r="293" spans="1:11" ht="16.5" thickBot="1" x14ac:dyDescent="0.3">
      <c r="A293" s="127"/>
      <c r="B293" s="127"/>
      <c r="C293" s="23">
        <v>2021</v>
      </c>
      <c r="D293" s="31">
        <v>0</v>
      </c>
      <c r="E293" s="30">
        <v>0</v>
      </c>
      <c r="F293" s="30">
        <v>0</v>
      </c>
      <c r="G293" s="30">
        <v>0</v>
      </c>
      <c r="H293" s="30">
        <v>0</v>
      </c>
      <c r="I293" s="23">
        <v>0</v>
      </c>
      <c r="J293" s="127"/>
      <c r="K293" s="22"/>
    </row>
    <row r="294" spans="1:11" ht="16.5" thickBot="1" x14ac:dyDescent="0.3">
      <c r="A294" s="127"/>
      <c r="B294" s="127"/>
      <c r="C294" s="23">
        <v>2022</v>
      </c>
      <c r="D294" s="31">
        <v>0</v>
      </c>
      <c r="E294" s="30">
        <v>0</v>
      </c>
      <c r="F294" s="30">
        <v>0</v>
      </c>
      <c r="G294" s="30">
        <v>0</v>
      </c>
      <c r="H294" s="30">
        <v>0</v>
      </c>
      <c r="I294" s="23">
        <v>0</v>
      </c>
      <c r="J294" s="127"/>
      <c r="K294" s="22"/>
    </row>
    <row r="295" spans="1:11" ht="16.5" thickBot="1" x14ac:dyDescent="0.3">
      <c r="A295" s="127"/>
      <c r="B295" s="127"/>
      <c r="C295" s="23">
        <v>2023</v>
      </c>
      <c r="D295" s="31">
        <v>0</v>
      </c>
      <c r="E295" s="30">
        <v>0</v>
      </c>
      <c r="F295" s="30">
        <v>0</v>
      </c>
      <c r="G295" s="30">
        <v>0</v>
      </c>
      <c r="H295" s="30">
        <v>0</v>
      </c>
      <c r="I295" s="23">
        <v>0</v>
      </c>
      <c r="J295" s="127"/>
      <c r="K295" s="22"/>
    </row>
    <row r="296" spans="1:11" ht="16.5" thickBot="1" x14ac:dyDescent="0.3">
      <c r="A296" s="127"/>
      <c r="B296" s="127"/>
      <c r="C296" s="23">
        <v>2024</v>
      </c>
      <c r="D296" s="31">
        <v>0</v>
      </c>
      <c r="E296" s="30">
        <v>0</v>
      </c>
      <c r="F296" s="30">
        <v>0</v>
      </c>
      <c r="G296" s="30">
        <v>0</v>
      </c>
      <c r="H296" s="30">
        <v>0</v>
      </c>
      <c r="I296" s="23">
        <v>0</v>
      </c>
      <c r="J296" s="127"/>
      <c r="K296" s="22"/>
    </row>
    <row r="297" spans="1:11" ht="60.75" thickBot="1" x14ac:dyDescent="0.3">
      <c r="A297" s="127"/>
      <c r="B297" s="127"/>
      <c r="C297" s="23" t="s">
        <v>15</v>
      </c>
      <c r="D297" s="31">
        <v>0</v>
      </c>
      <c r="E297" s="30">
        <v>0</v>
      </c>
      <c r="F297" s="30">
        <v>0</v>
      </c>
      <c r="G297" s="30">
        <v>0</v>
      </c>
      <c r="H297" s="30">
        <v>0</v>
      </c>
      <c r="I297" s="23">
        <v>0</v>
      </c>
      <c r="J297" s="127"/>
      <c r="K297" s="22"/>
    </row>
    <row r="298" spans="1:11" ht="60.75" thickBot="1" x14ac:dyDescent="0.3">
      <c r="A298" s="128"/>
      <c r="B298" s="128"/>
      <c r="C298" s="23" t="s">
        <v>3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23">
        <v>0</v>
      </c>
      <c r="J298" s="128"/>
      <c r="K298" s="22"/>
    </row>
    <row r="299" spans="1:11" ht="34.5" customHeight="1" thickBot="1" x14ac:dyDescent="0.3">
      <c r="A299" s="126" t="s">
        <v>96</v>
      </c>
      <c r="B299" s="126" t="s">
        <v>37</v>
      </c>
      <c r="C299" s="25" t="s">
        <v>1</v>
      </c>
      <c r="D299" s="31">
        <v>3333.3</v>
      </c>
      <c r="E299" s="31">
        <v>1645.6</v>
      </c>
      <c r="F299" s="31">
        <v>336.4</v>
      </c>
      <c r="G299" s="31">
        <v>333.33</v>
      </c>
      <c r="H299" s="31">
        <v>1017.97</v>
      </c>
      <c r="I299" s="25">
        <v>1</v>
      </c>
      <c r="J299" s="126" t="s">
        <v>94</v>
      </c>
      <c r="K299" s="22"/>
    </row>
    <row r="300" spans="1:11" ht="16.5" thickBot="1" x14ac:dyDescent="0.3">
      <c r="A300" s="127"/>
      <c r="B300" s="127"/>
      <c r="C300" s="23">
        <v>2020</v>
      </c>
      <c r="D300" s="31">
        <v>3333.3</v>
      </c>
      <c r="E300" s="30">
        <v>1645.6</v>
      </c>
      <c r="F300" s="30">
        <v>336.4</v>
      </c>
      <c r="G300" s="30">
        <v>333.33</v>
      </c>
      <c r="H300" s="30">
        <v>1017.97</v>
      </c>
      <c r="I300" s="23">
        <v>1</v>
      </c>
      <c r="J300" s="127"/>
      <c r="K300" s="22"/>
    </row>
    <row r="301" spans="1:11" ht="16.5" thickBot="1" x14ac:dyDescent="0.3">
      <c r="A301" s="127"/>
      <c r="B301" s="127"/>
      <c r="C301" s="23">
        <v>2021</v>
      </c>
      <c r="D301" s="31">
        <v>0</v>
      </c>
      <c r="E301" s="30">
        <v>0</v>
      </c>
      <c r="F301" s="30">
        <v>0</v>
      </c>
      <c r="G301" s="30">
        <v>0</v>
      </c>
      <c r="H301" s="30">
        <v>0</v>
      </c>
      <c r="I301" s="23">
        <v>0</v>
      </c>
      <c r="J301" s="127"/>
      <c r="K301" s="22"/>
    </row>
    <row r="302" spans="1:11" ht="16.5" thickBot="1" x14ac:dyDescent="0.3">
      <c r="A302" s="127"/>
      <c r="B302" s="127"/>
      <c r="C302" s="23">
        <v>2022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23">
        <v>0</v>
      </c>
      <c r="J302" s="127"/>
      <c r="K302" s="22"/>
    </row>
    <row r="303" spans="1:11" ht="16.5" thickBot="1" x14ac:dyDescent="0.3">
      <c r="A303" s="127"/>
      <c r="B303" s="127"/>
      <c r="C303" s="23">
        <v>2023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23">
        <v>0</v>
      </c>
      <c r="J303" s="127"/>
      <c r="K303" s="22"/>
    </row>
    <row r="304" spans="1:11" ht="16.5" thickBot="1" x14ac:dyDescent="0.3">
      <c r="A304" s="127"/>
      <c r="B304" s="127"/>
      <c r="C304" s="23">
        <v>2024</v>
      </c>
      <c r="D304" s="31">
        <v>0</v>
      </c>
      <c r="E304" s="30">
        <v>0</v>
      </c>
      <c r="F304" s="30">
        <v>0</v>
      </c>
      <c r="G304" s="30">
        <v>0</v>
      </c>
      <c r="H304" s="30">
        <v>0</v>
      </c>
      <c r="I304" s="23">
        <v>0</v>
      </c>
      <c r="J304" s="127"/>
      <c r="K304" s="22"/>
    </row>
    <row r="305" spans="1:11" ht="60.75" thickBot="1" x14ac:dyDescent="0.3">
      <c r="A305" s="127"/>
      <c r="B305" s="127"/>
      <c r="C305" s="23" t="s">
        <v>15</v>
      </c>
      <c r="D305" s="31">
        <v>0</v>
      </c>
      <c r="E305" s="30">
        <v>0</v>
      </c>
      <c r="F305" s="30">
        <v>0</v>
      </c>
      <c r="G305" s="30">
        <v>0</v>
      </c>
      <c r="H305" s="30">
        <v>0</v>
      </c>
      <c r="I305" s="23">
        <v>0</v>
      </c>
      <c r="J305" s="127"/>
      <c r="K305" s="22"/>
    </row>
    <row r="306" spans="1:11" ht="60.75" thickBot="1" x14ac:dyDescent="0.3">
      <c r="A306" s="128"/>
      <c r="B306" s="128"/>
      <c r="C306" s="23" t="s">
        <v>3</v>
      </c>
      <c r="D306" s="31">
        <v>0</v>
      </c>
      <c r="E306" s="30">
        <v>0</v>
      </c>
      <c r="F306" s="30">
        <v>0</v>
      </c>
      <c r="G306" s="30">
        <v>0</v>
      </c>
      <c r="H306" s="30">
        <v>0</v>
      </c>
      <c r="I306" s="23">
        <v>0</v>
      </c>
      <c r="J306" s="128"/>
      <c r="K306" s="22"/>
    </row>
    <row r="307" spans="1:11" ht="39" customHeight="1" thickBot="1" x14ac:dyDescent="0.3">
      <c r="A307" s="126" t="s">
        <v>97</v>
      </c>
      <c r="B307" s="126" t="s">
        <v>37</v>
      </c>
      <c r="C307" s="25" t="s">
        <v>1</v>
      </c>
      <c r="D307" s="31">
        <v>3405.03</v>
      </c>
      <c r="E307" s="31">
        <v>1645</v>
      </c>
      <c r="F307" s="31">
        <v>337</v>
      </c>
      <c r="G307" s="31">
        <v>340.5</v>
      </c>
      <c r="H307" s="31">
        <v>1082.53</v>
      </c>
      <c r="I307" s="25">
        <v>1</v>
      </c>
      <c r="J307" s="126" t="s">
        <v>94</v>
      </c>
      <c r="K307" s="22"/>
    </row>
    <row r="308" spans="1:11" ht="16.5" thickBot="1" x14ac:dyDescent="0.3">
      <c r="A308" s="127"/>
      <c r="B308" s="127"/>
      <c r="C308" s="23">
        <v>2020</v>
      </c>
      <c r="D308" s="31">
        <v>3405.03</v>
      </c>
      <c r="E308" s="30">
        <v>1645</v>
      </c>
      <c r="F308" s="30">
        <v>337</v>
      </c>
      <c r="G308" s="30">
        <v>340.5</v>
      </c>
      <c r="H308" s="30">
        <v>1082.53</v>
      </c>
      <c r="I308" s="23">
        <v>1</v>
      </c>
      <c r="J308" s="127"/>
      <c r="K308" s="22"/>
    </row>
    <row r="309" spans="1:11" ht="16.5" thickBot="1" x14ac:dyDescent="0.3">
      <c r="A309" s="127"/>
      <c r="B309" s="127"/>
      <c r="C309" s="23">
        <v>2021</v>
      </c>
      <c r="D309" s="31">
        <v>0</v>
      </c>
      <c r="E309" s="30">
        <v>0</v>
      </c>
      <c r="F309" s="30">
        <v>0</v>
      </c>
      <c r="G309" s="30">
        <v>0</v>
      </c>
      <c r="H309" s="30">
        <v>0</v>
      </c>
      <c r="I309" s="23">
        <v>0</v>
      </c>
      <c r="J309" s="127"/>
      <c r="K309" s="22"/>
    </row>
    <row r="310" spans="1:11" ht="16.5" thickBot="1" x14ac:dyDescent="0.3">
      <c r="A310" s="127"/>
      <c r="B310" s="127"/>
      <c r="C310" s="23">
        <v>2022</v>
      </c>
      <c r="D310" s="31">
        <v>0</v>
      </c>
      <c r="E310" s="30">
        <v>0</v>
      </c>
      <c r="F310" s="30">
        <v>0</v>
      </c>
      <c r="G310" s="30">
        <v>0</v>
      </c>
      <c r="H310" s="30">
        <v>0</v>
      </c>
      <c r="I310" s="23">
        <v>0</v>
      </c>
      <c r="J310" s="127"/>
      <c r="K310" s="22"/>
    </row>
    <row r="311" spans="1:11" ht="16.5" thickBot="1" x14ac:dyDescent="0.3">
      <c r="A311" s="127"/>
      <c r="B311" s="127"/>
      <c r="C311" s="23">
        <v>2023</v>
      </c>
      <c r="D311" s="31">
        <v>0</v>
      </c>
      <c r="E311" s="30">
        <v>0</v>
      </c>
      <c r="F311" s="30">
        <v>0</v>
      </c>
      <c r="G311" s="30">
        <v>0</v>
      </c>
      <c r="H311" s="30">
        <v>0</v>
      </c>
      <c r="I311" s="23">
        <v>0</v>
      </c>
      <c r="J311" s="127"/>
      <c r="K311" s="22"/>
    </row>
    <row r="312" spans="1:11" ht="16.5" thickBot="1" x14ac:dyDescent="0.3">
      <c r="A312" s="127"/>
      <c r="B312" s="127"/>
      <c r="C312" s="23">
        <v>2024</v>
      </c>
      <c r="D312" s="31">
        <v>0</v>
      </c>
      <c r="E312" s="30">
        <v>0</v>
      </c>
      <c r="F312" s="30">
        <v>0</v>
      </c>
      <c r="G312" s="30">
        <v>0</v>
      </c>
      <c r="H312" s="30">
        <v>0</v>
      </c>
      <c r="I312" s="23">
        <v>0</v>
      </c>
      <c r="J312" s="127"/>
      <c r="K312" s="22"/>
    </row>
    <row r="313" spans="1:11" ht="60.75" thickBot="1" x14ac:dyDescent="0.3">
      <c r="A313" s="127"/>
      <c r="B313" s="127"/>
      <c r="C313" s="23" t="s">
        <v>15</v>
      </c>
      <c r="D313" s="31">
        <v>0</v>
      </c>
      <c r="E313" s="30">
        <v>0</v>
      </c>
      <c r="F313" s="30">
        <v>0</v>
      </c>
      <c r="G313" s="30">
        <v>0</v>
      </c>
      <c r="H313" s="30">
        <v>0</v>
      </c>
      <c r="I313" s="23">
        <v>0</v>
      </c>
      <c r="J313" s="127"/>
      <c r="K313" s="22"/>
    </row>
    <row r="314" spans="1:11" ht="60.75" thickBot="1" x14ac:dyDescent="0.3">
      <c r="A314" s="128"/>
      <c r="B314" s="128"/>
      <c r="C314" s="23" t="s">
        <v>3</v>
      </c>
      <c r="D314" s="31">
        <v>0</v>
      </c>
      <c r="E314" s="30">
        <v>0</v>
      </c>
      <c r="F314" s="30">
        <v>0</v>
      </c>
      <c r="G314" s="30">
        <v>0</v>
      </c>
      <c r="H314" s="30">
        <v>0</v>
      </c>
      <c r="I314" s="23">
        <v>0</v>
      </c>
      <c r="J314" s="128"/>
      <c r="K314" s="22"/>
    </row>
    <row r="315" spans="1:11" ht="16.5" customHeight="1" thickBot="1" x14ac:dyDescent="0.3">
      <c r="A315" s="126" t="s">
        <v>98</v>
      </c>
      <c r="B315" s="126" t="s">
        <v>37</v>
      </c>
      <c r="C315" s="25" t="s">
        <v>1</v>
      </c>
      <c r="D315" s="31">
        <f>SUM(D316:D322)</f>
        <v>1670</v>
      </c>
      <c r="E315" s="31">
        <f t="shared" ref="E315:H315" si="41">SUM(E316:E322)</f>
        <v>0</v>
      </c>
      <c r="F315" s="31">
        <f t="shared" si="41"/>
        <v>0</v>
      </c>
      <c r="G315" s="31">
        <f t="shared" si="41"/>
        <v>1670</v>
      </c>
      <c r="H315" s="31">
        <f t="shared" si="41"/>
        <v>0</v>
      </c>
      <c r="I315" s="25">
        <v>0</v>
      </c>
      <c r="J315" s="126" t="s">
        <v>94</v>
      </c>
      <c r="K315" s="22"/>
    </row>
    <row r="316" spans="1:11" ht="16.5" thickBot="1" x14ac:dyDescent="0.3">
      <c r="A316" s="127"/>
      <c r="B316" s="127"/>
      <c r="C316" s="23">
        <v>2020</v>
      </c>
      <c r="D316" s="31">
        <f>SUM(E316:H316)</f>
        <v>0</v>
      </c>
      <c r="E316" s="30">
        <v>0</v>
      </c>
      <c r="F316" s="30">
        <v>0</v>
      </c>
      <c r="G316" s="30">
        <v>0</v>
      </c>
      <c r="H316" s="30">
        <v>0</v>
      </c>
      <c r="I316" s="23">
        <v>0</v>
      </c>
      <c r="J316" s="127"/>
      <c r="K316" s="22"/>
    </row>
    <row r="317" spans="1:11" ht="16.5" thickBot="1" x14ac:dyDescent="0.3">
      <c r="A317" s="127"/>
      <c r="B317" s="127"/>
      <c r="C317" s="23">
        <v>2021</v>
      </c>
      <c r="D317" s="31">
        <f t="shared" ref="D317:D322" si="42">SUM(E317:H317)</f>
        <v>0</v>
      </c>
      <c r="E317" s="30">
        <v>0</v>
      </c>
      <c r="F317" s="30">
        <v>0</v>
      </c>
      <c r="G317" s="30">
        <v>0</v>
      </c>
      <c r="H317" s="30">
        <v>0</v>
      </c>
      <c r="I317" s="23">
        <v>0</v>
      </c>
      <c r="J317" s="127"/>
      <c r="K317" s="22"/>
    </row>
    <row r="318" spans="1:11" ht="16.5" thickBot="1" x14ac:dyDescent="0.3">
      <c r="A318" s="127"/>
      <c r="B318" s="127"/>
      <c r="C318" s="23">
        <v>2022</v>
      </c>
      <c r="D318" s="31">
        <f t="shared" si="42"/>
        <v>1670</v>
      </c>
      <c r="E318" s="30">
        <v>0</v>
      </c>
      <c r="F318" s="30">
        <v>0</v>
      </c>
      <c r="G318" s="30">
        <v>1670</v>
      </c>
      <c r="H318" s="30">
        <v>0</v>
      </c>
      <c r="I318" s="23">
        <v>0</v>
      </c>
      <c r="J318" s="127"/>
      <c r="K318" s="22"/>
    </row>
    <row r="319" spans="1:11" ht="16.5" thickBot="1" x14ac:dyDescent="0.3">
      <c r="A319" s="127"/>
      <c r="B319" s="127"/>
      <c r="C319" s="23">
        <v>2023</v>
      </c>
      <c r="D319" s="31">
        <f t="shared" si="42"/>
        <v>0</v>
      </c>
      <c r="E319" s="30">
        <v>0</v>
      </c>
      <c r="F319" s="30">
        <v>0</v>
      </c>
      <c r="G319" s="30">
        <v>0</v>
      </c>
      <c r="H319" s="30">
        <v>0</v>
      </c>
      <c r="I319" s="23">
        <v>0</v>
      </c>
      <c r="J319" s="127"/>
      <c r="K319" s="22"/>
    </row>
    <row r="320" spans="1:11" ht="16.5" thickBot="1" x14ac:dyDescent="0.3">
      <c r="A320" s="127"/>
      <c r="B320" s="127"/>
      <c r="C320" s="23">
        <v>2024</v>
      </c>
      <c r="D320" s="31">
        <f t="shared" si="42"/>
        <v>0</v>
      </c>
      <c r="E320" s="30">
        <v>0</v>
      </c>
      <c r="F320" s="30">
        <v>0</v>
      </c>
      <c r="G320" s="30">
        <v>0</v>
      </c>
      <c r="H320" s="30">
        <v>0</v>
      </c>
      <c r="I320" s="23">
        <v>0</v>
      </c>
      <c r="J320" s="127"/>
      <c r="K320" s="22"/>
    </row>
    <row r="321" spans="1:11" ht="60.75" thickBot="1" x14ac:dyDescent="0.3">
      <c r="A321" s="127"/>
      <c r="B321" s="127"/>
      <c r="C321" s="23" t="s">
        <v>15</v>
      </c>
      <c r="D321" s="31">
        <f t="shared" si="42"/>
        <v>0</v>
      </c>
      <c r="E321" s="30">
        <v>0</v>
      </c>
      <c r="F321" s="30">
        <v>0</v>
      </c>
      <c r="G321" s="30">
        <v>0</v>
      </c>
      <c r="H321" s="30">
        <v>0</v>
      </c>
      <c r="I321" s="23">
        <v>0</v>
      </c>
      <c r="J321" s="127"/>
      <c r="K321" s="22"/>
    </row>
    <row r="322" spans="1:11" ht="60.75" thickBot="1" x14ac:dyDescent="0.3">
      <c r="A322" s="128"/>
      <c r="B322" s="128"/>
      <c r="C322" s="23" t="s">
        <v>3</v>
      </c>
      <c r="D322" s="31">
        <f t="shared" si="42"/>
        <v>0</v>
      </c>
      <c r="E322" s="30">
        <v>0</v>
      </c>
      <c r="F322" s="30">
        <v>0</v>
      </c>
      <c r="G322" s="30">
        <v>0</v>
      </c>
      <c r="H322" s="30">
        <v>0</v>
      </c>
      <c r="I322" s="23">
        <v>0</v>
      </c>
      <c r="J322" s="128"/>
      <c r="K322" s="22"/>
    </row>
    <row r="323" spans="1:11" ht="16.5" customHeight="1" thickBot="1" x14ac:dyDescent="0.3">
      <c r="A323" s="24" t="s">
        <v>88</v>
      </c>
      <c r="B323" s="126" t="s">
        <v>37</v>
      </c>
      <c r="C323" s="25" t="s">
        <v>1</v>
      </c>
      <c r="D323" s="31">
        <v>3953.21</v>
      </c>
      <c r="E323" s="31">
        <v>1626.8</v>
      </c>
      <c r="F323" s="31">
        <v>333.2</v>
      </c>
      <c r="G323" s="31">
        <v>395.32</v>
      </c>
      <c r="H323" s="31">
        <v>1597.89</v>
      </c>
      <c r="I323" s="25">
        <v>1</v>
      </c>
      <c r="J323" s="126" t="s">
        <v>94</v>
      </c>
      <c r="K323" s="22"/>
    </row>
    <row r="324" spans="1:11" ht="16.5" customHeight="1" thickBot="1" x14ac:dyDescent="0.3">
      <c r="A324" s="126" t="s">
        <v>99</v>
      </c>
      <c r="B324" s="127"/>
      <c r="C324" s="23">
        <v>2020</v>
      </c>
      <c r="D324" s="31">
        <v>3953.21</v>
      </c>
      <c r="E324" s="30">
        <v>1626.8</v>
      </c>
      <c r="F324" s="30">
        <v>333.2</v>
      </c>
      <c r="G324" s="30">
        <v>395.32</v>
      </c>
      <c r="H324" s="30">
        <v>1597.89</v>
      </c>
      <c r="I324" s="23">
        <v>1</v>
      </c>
      <c r="J324" s="127"/>
      <c r="K324" s="22"/>
    </row>
    <row r="325" spans="1:11" ht="16.5" thickBot="1" x14ac:dyDescent="0.3">
      <c r="A325" s="127"/>
      <c r="B325" s="127"/>
      <c r="C325" s="23">
        <v>2021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23">
        <v>0</v>
      </c>
      <c r="J325" s="127"/>
      <c r="K325" s="22"/>
    </row>
    <row r="326" spans="1:11" ht="16.5" thickBot="1" x14ac:dyDescent="0.3">
      <c r="A326" s="127"/>
      <c r="B326" s="127"/>
      <c r="C326" s="23">
        <v>2022</v>
      </c>
      <c r="D326" s="31">
        <v>0</v>
      </c>
      <c r="E326" s="30">
        <v>0</v>
      </c>
      <c r="F326" s="30">
        <v>0</v>
      </c>
      <c r="G326" s="30">
        <v>0</v>
      </c>
      <c r="H326" s="30">
        <v>0</v>
      </c>
      <c r="I326" s="23">
        <v>0</v>
      </c>
      <c r="J326" s="127"/>
      <c r="K326" s="22"/>
    </row>
    <row r="327" spans="1:11" ht="16.5" thickBot="1" x14ac:dyDescent="0.3">
      <c r="A327" s="127"/>
      <c r="B327" s="127"/>
      <c r="C327" s="23">
        <v>2023</v>
      </c>
      <c r="D327" s="31">
        <v>0</v>
      </c>
      <c r="E327" s="30">
        <v>0</v>
      </c>
      <c r="F327" s="30">
        <v>0</v>
      </c>
      <c r="G327" s="30">
        <v>0</v>
      </c>
      <c r="H327" s="30">
        <v>0</v>
      </c>
      <c r="I327" s="23">
        <v>0</v>
      </c>
      <c r="J327" s="127"/>
      <c r="K327" s="22"/>
    </row>
    <row r="328" spans="1:11" ht="16.5" thickBot="1" x14ac:dyDescent="0.3">
      <c r="A328" s="127"/>
      <c r="B328" s="127"/>
      <c r="C328" s="23">
        <v>2024</v>
      </c>
      <c r="D328" s="31">
        <v>0</v>
      </c>
      <c r="E328" s="30">
        <v>0</v>
      </c>
      <c r="F328" s="30">
        <v>0</v>
      </c>
      <c r="G328" s="30">
        <v>0</v>
      </c>
      <c r="H328" s="30">
        <v>0</v>
      </c>
      <c r="I328" s="23">
        <v>0</v>
      </c>
      <c r="J328" s="127"/>
      <c r="K328" s="22"/>
    </row>
    <row r="329" spans="1:11" ht="60.75" thickBot="1" x14ac:dyDescent="0.3">
      <c r="A329" s="127"/>
      <c r="B329" s="127"/>
      <c r="C329" s="23" t="s">
        <v>15</v>
      </c>
      <c r="D329" s="31">
        <v>0</v>
      </c>
      <c r="E329" s="30">
        <v>0</v>
      </c>
      <c r="F329" s="30">
        <v>0</v>
      </c>
      <c r="G329" s="30">
        <v>0</v>
      </c>
      <c r="H329" s="30">
        <v>0</v>
      </c>
      <c r="I329" s="23">
        <v>0</v>
      </c>
      <c r="J329" s="127"/>
      <c r="K329" s="22"/>
    </row>
    <row r="330" spans="1:11" ht="60.75" thickBot="1" x14ac:dyDescent="0.3">
      <c r="A330" s="128"/>
      <c r="B330" s="128"/>
      <c r="C330" s="23" t="s">
        <v>3</v>
      </c>
      <c r="D330" s="31">
        <v>0</v>
      </c>
      <c r="E330" s="30">
        <v>0</v>
      </c>
      <c r="F330" s="30">
        <v>0</v>
      </c>
      <c r="G330" s="30">
        <v>0</v>
      </c>
      <c r="H330" s="30">
        <v>0</v>
      </c>
      <c r="I330" s="23">
        <v>0</v>
      </c>
      <c r="J330" s="128"/>
      <c r="K330" s="22"/>
    </row>
    <row r="331" spans="1:11" ht="16.5" thickBot="1" x14ac:dyDescent="0.3">
      <c r="A331" s="126" t="s">
        <v>100</v>
      </c>
      <c r="B331" s="126" t="s">
        <v>37</v>
      </c>
      <c r="C331" s="25" t="s">
        <v>1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25">
        <v>0</v>
      </c>
      <c r="J331" s="126" t="s">
        <v>94</v>
      </c>
      <c r="K331" s="22"/>
    </row>
    <row r="332" spans="1:11" ht="16.5" thickBot="1" x14ac:dyDescent="0.3">
      <c r="A332" s="127"/>
      <c r="B332" s="127"/>
      <c r="C332" s="23">
        <v>2020</v>
      </c>
      <c r="D332" s="31">
        <v>0</v>
      </c>
      <c r="E332" s="30">
        <v>0</v>
      </c>
      <c r="F332" s="30">
        <v>0</v>
      </c>
      <c r="G332" s="30">
        <v>0</v>
      </c>
      <c r="H332" s="30">
        <v>0</v>
      </c>
      <c r="I332" s="23">
        <v>0</v>
      </c>
      <c r="J332" s="127"/>
      <c r="K332" s="22"/>
    </row>
    <row r="333" spans="1:11" ht="16.5" thickBot="1" x14ac:dyDescent="0.3">
      <c r="A333" s="127"/>
      <c r="B333" s="127"/>
      <c r="C333" s="23">
        <v>2021</v>
      </c>
      <c r="D333" s="31">
        <v>0</v>
      </c>
      <c r="E333" s="30">
        <v>0</v>
      </c>
      <c r="F333" s="30">
        <v>0</v>
      </c>
      <c r="G333" s="30">
        <v>0</v>
      </c>
      <c r="H333" s="30">
        <v>0</v>
      </c>
      <c r="I333" s="23">
        <v>0</v>
      </c>
      <c r="J333" s="127"/>
      <c r="K333" s="22"/>
    </row>
    <row r="334" spans="1:11" ht="16.5" thickBot="1" x14ac:dyDescent="0.3">
      <c r="A334" s="127"/>
      <c r="B334" s="127"/>
      <c r="C334" s="23">
        <v>2022</v>
      </c>
      <c r="D334" s="31">
        <v>0</v>
      </c>
      <c r="E334" s="30">
        <v>0</v>
      </c>
      <c r="F334" s="30">
        <v>0</v>
      </c>
      <c r="G334" s="30">
        <v>0</v>
      </c>
      <c r="H334" s="30">
        <v>0</v>
      </c>
      <c r="I334" s="23">
        <v>0</v>
      </c>
      <c r="J334" s="127"/>
      <c r="K334" s="22"/>
    </row>
    <row r="335" spans="1:11" ht="16.5" thickBot="1" x14ac:dyDescent="0.3">
      <c r="A335" s="127"/>
      <c r="B335" s="127"/>
      <c r="C335" s="23">
        <v>2023</v>
      </c>
      <c r="D335" s="31">
        <v>0</v>
      </c>
      <c r="E335" s="30">
        <v>0</v>
      </c>
      <c r="F335" s="30">
        <v>0</v>
      </c>
      <c r="G335" s="30">
        <v>0</v>
      </c>
      <c r="H335" s="30">
        <v>0</v>
      </c>
      <c r="I335" s="23">
        <v>0</v>
      </c>
      <c r="J335" s="127"/>
      <c r="K335" s="22"/>
    </row>
    <row r="336" spans="1:11" ht="16.5" thickBot="1" x14ac:dyDescent="0.3">
      <c r="A336" s="127"/>
      <c r="B336" s="127"/>
      <c r="C336" s="23">
        <v>2024</v>
      </c>
      <c r="D336" s="31">
        <v>0</v>
      </c>
      <c r="E336" s="30">
        <v>0</v>
      </c>
      <c r="F336" s="30">
        <v>0</v>
      </c>
      <c r="G336" s="30">
        <v>0</v>
      </c>
      <c r="H336" s="30">
        <v>0</v>
      </c>
      <c r="I336" s="23">
        <v>0</v>
      </c>
      <c r="J336" s="127"/>
      <c r="K336" s="22"/>
    </row>
    <row r="337" spans="1:11" ht="60.75" thickBot="1" x14ac:dyDescent="0.3">
      <c r="A337" s="127"/>
      <c r="B337" s="127"/>
      <c r="C337" s="23" t="s">
        <v>15</v>
      </c>
      <c r="D337" s="31">
        <v>0</v>
      </c>
      <c r="E337" s="30">
        <v>0</v>
      </c>
      <c r="F337" s="30">
        <v>0</v>
      </c>
      <c r="G337" s="30">
        <v>0</v>
      </c>
      <c r="H337" s="30">
        <v>0</v>
      </c>
      <c r="I337" s="23">
        <v>0</v>
      </c>
      <c r="J337" s="127"/>
      <c r="K337" s="22"/>
    </row>
    <row r="338" spans="1:11" ht="60.75" thickBot="1" x14ac:dyDescent="0.3">
      <c r="A338" s="128"/>
      <c r="B338" s="128"/>
      <c r="C338" s="23" t="s">
        <v>3</v>
      </c>
      <c r="D338" s="31">
        <v>0</v>
      </c>
      <c r="E338" s="30">
        <v>0</v>
      </c>
      <c r="F338" s="30">
        <v>0</v>
      </c>
      <c r="G338" s="30">
        <v>0</v>
      </c>
      <c r="H338" s="30">
        <v>0</v>
      </c>
      <c r="I338" s="23">
        <v>0</v>
      </c>
      <c r="J338" s="128"/>
      <c r="K338" s="22"/>
    </row>
    <row r="339" spans="1:11" ht="16.5" thickBot="1" x14ac:dyDescent="0.3">
      <c r="A339" s="24" t="s">
        <v>101</v>
      </c>
      <c r="B339" s="126" t="s">
        <v>37</v>
      </c>
      <c r="C339" s="25" t="s">
        <v>1</v>
      </c>
      <c r="D339" s="31">
        <v>2857.1</v>
      </c>
      <c r="E339" s="31">
        <v>1940</v>
      </c>
      <c r="F339" s="31">
        <v>60</v>
      </c>
      <c r="G339" s="31">
        <v>285.7</v>
      </c>
      <c r="H339" s="31">
        <v>571.4</v>
      </c>
      <c r="I339" s="25">
        <v>2</v>
      </c>
      <c r="J339" s="126" t="s">
        <v>94</v>
      </c>
      <c r="K339" s="22"/>
    </row>
    <row r="340" spans="1:11" ht="16.5" thickBot="1" x14ac:dyDescent="0.3">
      <c r="A340" s="126" t="s">
        <v>102</v>
      </c>
      <c r="B340" s="127"/>
      <c r="C340" s="23">
        <v>2020</v>
      </c>
      <c r="D340" s="31">
        <v>0</v>
      </c>
      <c r="E340" s="30">
        <v>0</v>
      </c>
      <c r="F340" s="30">
        <v>0</v>
      </c>
      <c r="G340" s="30">
        <v>0</v>
      </c>
      <c r="H340" s="30">
        <v>0</v>
      </c>
      <c r="I340" s="23">
        <v>0</v>
      </c>
      <c r="J340" s="127"/>
      <c r="K340" s="22"/>
    </row>
    <row r="341" spans="1:11" ht="16.5" thickBot="1" x14ac:dyDescent="0.3">
      <c r="A341" s="127"/>
      <c r="B341" s="127"/>
      <c r="C341" s="23">
        <v>2021</v>
      </c>
      <c r="D341" s="31">
        <v>2857.1</v>
      </c>
      <c r="E341" s="30">
        <v>1940</v>
      </c>
      <c r="F341" s="30">
        <v>60</v>
      </c>
      <c r="G341" s="30">
        <v>285.7</v>
      </c>
      <c r="H341" s="30">
        <v>571.4</v>
      </c>
      <c r="I341" s="23">
        <v>1</v>
      </c>
      <c r="J341" s="127"/>
      <c r="K341" s="22"/>
    </row>
    <row r="342" spans="1:11" ht="16.5" thickBot="1" x14ac:dyDescent="0.3">
      <c r="A342" s="127"/>
      <c r="B342" s="127"/>
      <c r="C342" s="23">
        <v>2022</v>
      </c>
      <c r="D342" s="31">
        <v>0</v>
      </c>
      <c r="E342" s="30">
        <v>0</v>
      </c>
      <c r="F342" s="30">
        <v>0</v>
      </c>
      <c r="G342" s="30">
        <v>0</v>
      </c>
      <c r="H342" s="30">
        <v>0</v>
      </c>
      <c r="I342" s="23">
        <v>0</v>
      </c>
      <c r="J342" s="127"/>
      <c r="K342" s="22"/>
    </row>
    <row r="343" spans="1:11" ht="16.5" thickBot="1" x14ac:dyDescent="0.3">
      <c r="A343" s="127"/>
      <c r="B343" s="127"/>
      <c r="C343" s="23">
        <v>2023</v>
      </c>
      <c r="D343" s="31">
        <v>0</v>
      </c>
      <c r="E343" s="30">
        <v>0</v>
      </c>
      <c r="F343" s="30">
        <v>0</v>
      </c>
      <c r="G343" s="30">
        <v>0</v>
      </c>
      <c r="H343" s="30">
        <v>0</v>
      </c>
      <c r="I343" s="23">
        <v>0</v>
      </c>
      <c r="J343" s="127"/>
      <c r="K343" s="22"/>
    </row>
    <row r="344" spans="1:11" ht="16.5" thickBot="1" x14ac:dyDescent="0.3">
      <c r="A344" s="127"/>
      <c r="B344" s="127"/>
      <c r="C344" s="23">
        <v>2024</v>
      </c>
      <c r="D344" s="31">
        <v>0</v>
      </c>
      <c r="E344" s="30">
        <v>0</v>
      </c>
      <c r="F344" s="30">
        <v>0</v>
      </c>
      <c r="G344" s="30">
        <v>0</v>
      </c>
      <c r="H344" s="30">
        <v>0</v>
      </c>
      <c r="I344" s="23">
        <v>0</v>
      </c>
      <c r="J344" s="127"/>
      <c r="K344" s="22"/>
    </row>
    <row r="345" spans="1:11" ht="60.75" thickBot="1" x14ac:dyDescent="0.3">
      <c r="A345" s="127"/>
      <c r="B345" s="127"/>
      <c r="C345" s="23" t="s">
        <v>15</v>
      </c>
      <c r="D345" s="31">
        <v>0</v>
      </c>
      <c r="E345" s="30">
        <v>0</v>
      </c>
      <c r="F345" s="30">
        <v>0</v>
      </c>
      <c r="G345" s="30">
        <v>0</v>
      </c>
      <c r="H345" s="30">
        <v>0</v>
      </c>
      <c r="I345" s="23">
        <v>0</v>
      </c>
      <c r="J345" s="127"/>
      <c r="K345" s="22"/>
    </row>
    <row r="346" spans="1:11" ht="60.75" thickBot="1" x14ac:dyDescent="0.3">
      <c r="A346" s="128"/>
      <c r="B346" s="128"/>
      <c r="C346" s="23" t="s">
        <v>3</v>
      </c>
      <c r="D346" s="31">
        <v>0</v>
      </c>
      <c r="E346" s="30">
        <v>0</v>
      </c>
      <c r="F346" s="30">
        <v>0</v>
      </c>
      <c r="G346" s="30">
        <v>0</v>
      </c>
      <c r="H346" s="30">
        <v>0</v>
      </c>
      <c r="I346" s="23">
        <v>0</v>
      </c>
      <c r="J346" s="128"/>
      <c r="K346" s="22"/>
    </row>
    <row r="347" spans="1:11" ht="16.5" thickBot="1" x14ac:dyDescent="0.3">
      <c r="A347" s="24" t="s">
        <v>126</v>
      </c>
      <c r="B347" s="126" t="s">
        <v>37</v>
      </c>
      <c r="C347" s="25" t="s">
        <v>1</v>
      </c>
      <c r="D347" s="31">
        <f t="shared" ref="D347:D350" si="43">E347+F347+G347+H347</f>
        <v>2887.1</v>
      </c>
      <c r="E347" s="31">
        <f>E348+E349+E350+E351+E352+E353+E354</f>
        <v>1939.03</v>
      </c>
      <c r="F347" s="31">
        <f t="shared" ref="F347:H347" si="44">F348+F349+F350+F351+F352+F353+F354</f>
        <v>59.97</v>
      </c>
      <c r="G347" s="31">
        <f t="shared" si="44"/>
        <v>315.7</v>
      </c>
      <c r="H347" s="31">
        <f t="shared" si="44"/>
        <v>572.4</v>
      </c>
      <c r="I347" s="25">
        <v>1</v>
      </c>
      <c r="J347" s="126" t="s">
        <v>94</v>
      </c>
      <c r="K347" s="22"/>
    </row>
    <row r="348" spans="1:11" ht="16.5" thickBot="1" x14ac:dyDescent="0.3">
      <c r="A348" s="126" t="s">
        <v>136</v>
      </c>
      <c r="B348" s="127"/>
      <c r="C348" s="23">
        <v>2020</v>
      </c>
      <c r="D348" s="31">
        <f t="shared" si="43"/>
        <v>0</v>
      </c>
      <c r="E348" s="30">
        <v>0</v>
      </c>
      <c r="F348" s="30">
        <v>0</v>
      </c>
      <c r="G348" s="30">
        <v>0</v>
      </c>
      <c r="H348" s="30">
        <v>0</v>
      </c>
      <c r="I348" s="23">
        <v>0</v>
      </c>
      <c r="J348" s="127"/>
      <c r="K348" s="22"/>
    </row>
    <row r="349" spans="1:11" ht="16.5" thickBot="1" x14ac:dyDescent="0.3">
      <c r="A349" s="127"/>
      <c r="B349" s="127"/>
      <c r="C349" s="23">
        <v>2021</v>
      </c>
      <c r="D349" s="31">
        <f t="shared" si="43"/>
        <v>0</v>
      </c>
      <c r="E349" s="30">
        <v>0</v>
      </c>
      <c r="F349" s="30">
        <v>0</v>
      </c>
      <c r="G349" s="30">
        <v>0</v>
      </c>
      <c r="H349" s="30">
        <v>0</v>
      </c>
      <c r="I349" s="23">
        <v>0</v>
      </c>
      <c r="J349" s="127"/>
      <c r="K349" s="22"/>
    </row>
    <row r="350" spans="1:11" ht="16.5" thickBot="1" x14ac:dyDescent="0.3">
      <c r="A350" s="127"/>
      <c r="B350" s="127"/>
      <c r="C350" s="23">
        <v>2022</v>
      </c>
      <c r="D350" s="31">
        <f t="shared" si="43"/>
        <v>0</v>
      </c>
      <c r="E350" s="30">
        <v>0</v>
      </c>
      <c r="F350" s="30">
        <v>0</v>
      </c>
      <c r="G350" s="30">
        <v>0</v>
      </c>
      <c r="H350" s="30">
        <v>0</v>
      </c>
      <c r="I350" s="23">
        <v>0</v>
      </c>
      <c r="J350" s="127"/>
      <c r="K350" s="22"/>
    </row>
    <row r="351" spans="1:11" ht="16.5" thickBot="1" x14ac:dyDescent="0.3">
      <c r="A351" s="127"/>
      <c r="B351" s="127"/>
      <c r="C351" s="23">
        <v>2023</v>
      </c>
      <c r="D351" s="31">
        <f>E351+F351+G351+H351</f>
        <v>2887.1</v>
      </c>
      <c r="E351" s="30">
        <v>1939.03</v>
      </c>
      <c r="F351" s="30">
        <v>59.97</v>
      </c>
      <c r="G351" s="30">
        <v>315.7</v>
      </c>
      <c r="H351" s="30">
        <v>572.4</v>
      </c>
      <c r="I351" s="23">
        <v>1</v>
      </c>
      <c r="J351" s="127"/>
      <c r="K351" s="22"/>
    </row>
    <row r="352" spans="1:11" ht="16.5" thickBot="1" x14ac:dyDescent="0.3">
      <c r="A352" s="127"/>
      <c r="B352" s="127"/>
      <c r="C352" s="23">
        <v>2024</v>
      </c>
      <c r="D352" s="31">
        <v>0</v>
      </c>
      <c r="E352" s="30">
        <v>0</v>
      </c>
      <c r="F352" s="30">
        <v>0</v>
      </c>
      <c r="G352" s="30">
        <v>0</v>
      </c>
      <c r="H352" s="30">
        <v>0</v>
      </c>
      <c r="I352" s="23">
        <v>0</v>
      </c>
      <c r="J352" s="127"/>
      <c r="K352" s="22"/>
    </row>
    <row r="353" spans="1:11" ht="60.75" thickBot="1" x14ac:dyDescent="0.3">
      <c r="A353" s="127"/>
      <c r="B353" s="127"/>
      <c r="C353" s="23" t="s">
        <v>15</v>
      </c>
      <c r="D353" s="31">
        <v>0</v>
      </c>
      <c r="E353" s="30">
        <v>0</v>
      </c>
      <c r="F353" s="30">
        <v>0</v>
      </c>
      <c r="G353" s="30">
        <v>0</v>
      </c>
      <c r="H353" s="30">
        <v>0</v>
      </c>
      <c r="I353" s="23">
        <v>0</v>
      </c>
      <c r="J353" s="127"/>
      <c r="K353" s="22"/>
    </row>
    <row r="354" spans="1:11" ht="60.75" thickBot="1" x14ac:dyDescent="0.3">
      <c r="A354" s="128"/>
      <c r="B354" s="128"/>
      <c r="C354" s="23" t="s">
        <v>3</v>
      </c>
      <c r="D354" s="31">
        <v>0</v>
      </c>
      <c r="E354" s="30">
        <v>0</v>
      </c>
      <c r="F354" s="30">
        <v>0</v>
      </c>
      <c r="G354" s="30">
        <v>0</v>
      </c>
      <c r="H354" s="30">
        <v>0</v>
      </c>
      <c r="I354" s="23">
        <v>0</v>
      </c>
      <c r="J354" s="128"/>
      <c r="K354" s="22"/>
    </row>
    <row r="355" spans="1:11" ht="16.5" thickBot="1" x14ac:dyDescent="0.3">
      <c r="A355" s="112" t="s">
        <v>103</v>
      </c>
      <c r="B355" s="113"/>
      <c r="C355" s="23" t="s">
        <v>1</v>
      </c>
      <c r="D355" s="31">
        <f>E355+F355+G355+H355</f>
        <v>20958.64</v>
      </c>
      <c r="E355" s="31">
        <f>E356+E357+E358+E359+E360+E361+E362</f>
        <v>10217.18</v>
      </c>
      <c r="F355" s="31">
        <f t="shared" ref="F355:H355" si="45">F356+F357+F358+F359+F360+F361+F362</f>
        <v>1417.5600000000002</v>
      </c>
      <c r="G355" s="31">
        <f t="shared" si="45"/>
        <v>3625.8399999999997</v>
      </c>
      <c r="H355" s="31">
        <f t="shared" si="45"/>
        <v>5698.0599999999995</v>
      </c>
      <c r="I355" s="118"/>
      <c r="J355" s="119"/>
      <c r="K355" s="22"/>
    </row>
    <row r="356" spans="1:11" ht="21" customHeight="1" thickBot="1" x14ac:dyDescent="0.3">
      <c r="A356" s="114"/>
      <c r="B356" s="115"/>
      <c r="C356" s="23">
        <v>2020</v>
      </c>
      <c r="D356" s="31">
        <f>E356+F356+G356+H356</f>
        <v>13544.44</v>
      </c>
      <c r="E356" s="30">
        <f>E348+E340+E332+E324+E316+E308+E300+E292</f>
        <v>6338.15</v>
      </c>
      <c r="F356" s="30">
        <f t="shared" ref="F356:H356" si="46">F348+F340+F332+F324+F316+F308+F300+F292</f>
        <v>1297.5900000000001</v>
      </c>
      <c r="G356" s="30">
        <f t="shared" si="46"/>
        <v>1354.4399999999998</v>
      </c>
      <c r="H356" s="30">
        <f t="shared" si="46"/>
        <v>4554.26</v>
      </c>
      <c r="I356" s="120"/>
      <c r="J356" s="121"/>
      <c r="K356" s="22"/>
    </row>
    <row r="357" spans="1:11" ht="16.5" thickBot="1" x14ac:dyDescent="0.3">
      <c r="A357" s="114"/>
      <c r="B357" s="115"/>
      <c r="C357" s="23">
        <v>2021</v>
      </c>
      <c r="D357" s="31">
        <f t="shared" ref="D357:D362" si="47">E357+F357+G357+H357</f>
        <v>2857.1</v>
      </c>
      <c r="E357" s="30">
        <f t="shared" ref="E357:H362" si="48">E349+E341+E333+E325+E317+E309+E301+E293</f>
        <v>1940</v>
      </c>
      <c r="F357" s="30">
        <f t="shared" si="48"/>
        <v>60</v>
      </c>
      <c r="G357" s="30">
        <f t="shared" si="48"/>
        <v>285.7</v>
      </c>
      <c r="H357" s="30">
        <f t="shared" si="48"/>
        <v>571.4</v>
      </c>
      <c r="I357" s="120"/>
      <c r="J357" s="121"/>
      <c r="K357" s="22"/>
    </row>
    <row r="358" spans="1:11" ht="16.5" thickBot="1" x14ac:dyDescent="0.3">
      <c r="A358" s="114"/>
      <c r="B358" s="115"/>
      <c r="C358" s="23">
        <v>2022</v>
      </c>
      <c r="D358" s="31">
        <f t="shared" si="47"/>
        <v>1670</v>
      </c>
      <c r="E358" s="30">
        <f t="shared" si="48"/>
        <v>0</v>
      </c>
      <c r="F358" s="30">
        <f t="shared" si="48"/>
        <v>0</v>
      </c>
      <c r="G358" s="30">
        <f t="shared" si="48"/>
        <v>1670</v>
      </c>
      <c r="H358" s="30">
        <f t="shared" si="48"/>
        <v>0</v>
      </c>
      <c r="I358" s="120"/>
      <c r="J358" s="121"/>
      <c r="K358" s="22"/>
    </row>
    <row r="359" spans="1:11" ht="16.5" thickBot="1" x14ac:dyDescent="0.3">
      <c r="A359" s="114"/>
      <c r="B359" s="115"/>
      <c r="C359" s="23">
        <v>2023</v>
      </c>
      <c r="D359" s="31">
        <f t="shared" si="47"/>
        <v>2887.1</v>
      </c>
      <c r="E359" s="30">
        <f t="shared" si="48"/>
        <v>1939.03</v>
      </c>
      <c r="F359" s="30">
        <f t="shared" si="48"/>
        <v>59.97</v>
      </c>
      <c r="G359" s="30">
        <f t="shared" si="48"/>
        <v>315.7</v>
      </c>
      <c r="H359" s="30">
        <f t="shared" si="48"/>
        <v>572.4</v>
      </c>
      <c r="I359" s="120"/>
      <c r="J359" s="121"/>
      <c r="K359" s="22"/>
    </row>
    <row r="360" spans="1:11" ht="16.5" thickBot="1" x14ac:dyDescent="0.3">
      <c r="A360" s="114"/>
      <c r="B360" s="115"/>
      <c r="C360" s="23">
        <v>2024</v>
      </c>
      <c r="D360" s="31">
        <f t="shared" si="47"/>
        <v>0</v>
      </c>
      <c r="E360" s="30">
        <f t="shared" si="48"/>
        <v>0</v>
      </c>
      <c r="F360" s="30">
        <f t="shared" si="48"/>
        <v>0</v>
      </c>
      <c r="G360" s="30">
        <f t="shared" si="48"/>
        <v>0</v>
      </c>
      <c r="H360" s="30">
        <f t="shared" si="48"/>
        <v>0</v>
      </c>
      <c r="I360" s="120"/>
      <c r="J360" s="121"/>
      <c r="K360" s="22"/>
    </row>
    <row r="361" spans="1:11" ht="60.75" thickBot="1" x14ac:dyDescent="0.3">
      <c r="A361" s="114"/>
      <c r="B361" s="115"/>
      <c r="C361" s="23" t="s">
        <v>15</v>
      </c>
      <c r="D361" s="31">
        <f t="shared" si="47"/>
        <v>0</v>
      </c>
      <c r="E361" s="30">
        <f t="shared" si="48"/>
        <v>0</v>
      </c>
      <c r="F361" s="30">
        <f t="shared" si="48"/>
        <v>0</v>
      </c>
      <c r="G361" s="30">
        <f t="shared" si="48"/>
        <v>0</v>
      </c>
      <c r="H361" s="30">
        <f t="shared" si="48"/>
        <v>0</v>
      </c>
      <c r="I361" s="120"/>
      <c r="J361" s="121"/>
      <c r="K361" s="22"/>
    </row>
    <row r="362" spans="1:11" ht="60.75" thickBot="1" x14ac:dyDescent="0.3">
      <c r="A362" s="116"/>
      <c r="B362" s="117"/>
      <c r="C362" s="23" t="s">
        <v>3</v>
      </c>
      <c r="D362" s="31">
        <f t="shared" si="47"/>
        <v>0</v>
      </c>
      <c r="E362" s="30">
        <f t="shared" si="48"/>
        <v>0</v>
      </c>
      <c r="F362" s="30">
        <f t="shared" si="48"/>
        <v>0</v>
      </c>
      <c r="G362" s="30">
        <f t="shared" si="48"/>
        <v>0</v>
      </c>
      <c r="H362" s="30">
        <f t="shared" si="48"/>
        <v>0</v>
      </c>
      <c r="I362" s="122"/>
      <c r="J362" s="123"/>
      <c r="K362" s="22"/>
    </row>
    <row r="363" spans="1:11" ht="16.5" thickBot="1" x14ac:dyDescent="0.3">
      <c r="A363" s="135" t="s">
        <v>104</v>
      </c>
      <c r="B363" s="136"/>
      <c r="C363" s="136"/>
      <c r="D363" s="136"/>
      <c r="E363" s="136"/>
      <c r="F363" s="136"/>
      <c r="G363" s="136"/>
      <c r="H363" s="136"/>
      <c r="I363" s="136"/>
      <c r="J363" s="137"/>
      <c r="K363" s="22"/>
    </row>
    <row r="364" spans="1:11" ht="16.5" thickBot="1" x14ac:dyDescent="0.3">
      <c r="A364" s="126" t="s">
        <v>105</v>
      </c>
      <c r="B364" s="126" t="s">
        <v>106</v>
      </c>
      <c r="C364" s="25" t="s">
        <v>1</v>
      </c>
      <c r="D364" s="31">
        <f>D412</f>
        <v>225826.92731</v>
      </c>
      <c r="E364" s="31">
        <f t="shared" ref="E364:H364" si="49">E412</f>
        <v>178634.8</v>
      </c>
      <c r="F364" s="31">
        <f t="shared" si="49"/>
        <v>25261.938609999997</v>
      </c>
      <c r="G364" s="31">
        <f t="shared" si="49"/>
        <v>6930.1887000000006</v>
      </c>
      <c r="H364" s="31">
        <f t="shared" si="49"/>
        <v>15000</v>
      </c>
      <c r="I364" s="25">
        <v>140</v>
      </c>
      <c r="J364" s="126" t="s">
        <v>107</v>
      </c>
      <c r="K364" s="22"/>
    </row>
    <row r="365" spans="1:11" ht="16.5" thickBot="1" x14ac:dyDescent="0.3">
      <c r="A365" s="127"/>
      <c r="B365" s="127"/>
      <c r="C365" s="23">
        <v>2020</v>
      </c>
      <c r="D365" s="31">
        <f t="shared" ref="D365:H371" si="50">D413</f>
        <v>0</v>
      </c>
      <c r="E365" s="30">
        <f t="shared" si="50"/>
        <v>0</v>
      </c>
      <c r="F365" s="30">
        <f t="shared" si="50"/>
        <v>0</v>
      </c>
      <c r="G365" s="30">
        <f t="shared" si="50"/>
        <v>0</v>
      </c>
      <c r="H365" s="30">
        <f t="shared" si="50"/>
        <v>0</v>
      </c>
      <c r="I365" s="23">
        <v>0</v>
      </c>
      <c r="J365" s="127"/>
      <c r="K365" s="22"/>
    </row>
    <row r="366" spans="1:11" ht="16.5" thickBot="1" x14ac:dyDescent="0.3">
      <c r="A366" s="127"/>
      <c r="B366" s="127"/>
      <c r="C366" s="23">
        <v>2021</v>
      </c>
      <c r="D366" s="31">
        <f t="shared" si="50"/>
        <v>0</v>
      </c>
      <c r="E366" s="30">
        <f t="shared" si="50"/>
        <v>0</v>
      </c>
      <c r="F366" s="30">
        <f t="shared" si="50"/>
        <v>0</v>
      </c>
      <c r="G366" s="30">
        <f t="shared" si="50"/>
        <v>0</v>
      </c>
      <c r="H366" s="30">
        <f t="shared" si="50"/>
        <v>0</v>
      </c>
      <c r="I366" s="23">
        <v>0</v>
      </c>
      <c r="J366" s="127"/>
      <c r="K366" s="22"/>
    </row>
    <row r="367" spans="1:11" ht="16.5" thickBot="1" x14ac:dyDescent="0.3">
      <c r="A367" s="127"/>
      <c r="B367" s="127"/>
      <c r="C367" s="23">
        <v>2022</v>
      </c>
      <c r="D367" s="31">
        <f t="shared" si="50"/>
        <v>211420.63730999999</v>
      </c>
      <c r="E367" s="30">
        <f t="shared" si="50"/>
        <v>178634.8</v>
      </c>
      <c r="F367" s="30">
        <f t="shared" si="50"/>
        <v>13125.03861</v>
      </c>
      <c r="G367" s="30">
        <f t="shared" si="50"/>
        <v>4660.7987000000003</v>
      </c>
      <c r="H367" s="30">
        <f t="shared" si="50"/>
        <v>15000</v>
      </c>
      <c r="I367" s="23">
        <v>140</v>
      </c>
      <c r="J367" s="127"/>
      <c r="K367" s="22"/>
    </row>
    <row r="368" spans="1:11" ht="16.5" thickBot="1" x14ac:dyDescent="0.3">
      <c r="A368" s="127"/>
      <c r="B368" s="127"/>
      <c r="C368" s="23">
        <v>2023</v>
      </c>
      <c r="D368" s="31">
        <f t="shared" si="50"/>
        <v>14406.289999999999</v>
      </c>
      <c r="E368" s="30">
        <f t="shared" si="50"/>
        <v>0</v>
      </c>
      <c r="F368" s="30">
        <f t="shared" si="50"/>
        <v>12136.9</v>
      </c>
      <c r="G368" s="30">
        <f t="shared" si="50"/>
        <v>2269.39</v>
      </c>
      <c r="H368" s="30">
        <f t="shared" si="50"/>
        <v>0</v>
      </c>
      <c r="I368" s="23">
        <v>0</v>
      </c>
      <c r="J368" s="127"/>
      <c r="K368" s="22"/>
    </row>
    <row r="369" spans="1:11" ht="16.5" thickBot="1" x14ac:dyDescent="0.3">
      <c r="A369" s="127"/>
      <c r="B369" s="127"/>
      <c r="C369" s="23">
        <v>2024</v>
      </c>
      <c r="D369" s="31">
        <f t="shared" si="50"/>
        <v>0</v>
      </c>
      <c r="E369" s="30">
        <f t="shared" si="50"/>
        <v>0</v>
      </c>
      <c r="F369" s="30">
        <f t="shared" si="50"/>
        <v>0</v>
      </c>
      <c r="G369" s="30">
        <f t="shared" si="50"/>
        <v>0</v>
      </c>
      <c r="H369" s="30">
        <f t="shared" si="50"/>
        <v>0</v>
      </c>
      <c r="I369" s="23">
        <v>0</v>
      </c>
      <c r="J369" s="127"/>
      <c r="K369" s="22"/>
    </row>
    <row r="370" spans="1:11" ht="60.75" thickBot="1" x14ac:dyDescent="0.3">
      <c r="A370" s="127"/>
      <c r="B370" s="127"/>
      <c r="C370" s="23" t="s">
        <v>15</v>
      </c>
      <c r="D370" s="31">
        <f t="shared" si="50"/>
        <v>0</v>
      </c>
      <c r="E370" s="30">
        <f t="shared" si="50"/>
        <v>0</v>
      </c>
      <c r="F370" s="30">
        <f t="shared" si="50"/>
        <v>0</v>
      </c>
      <c r="G370" s="30">
        <f t="shared" si="50"/>
        <v>0</v>
      </c>
      <c r="H370" s="30">
        <f t="shared" si="50"/>
        <v>0</v>
      </c>
      <c r="I370" s="23">
        <v>0</v>
      </c>
      <c r="J370" s="127"/>
      <c r="K370" s="22"/>
    </row>
    <row r="371" spans="1:11" ht="70.5" customHeight="1" thickBot="1" x14ac:dyDescent="0.3">
      <c r="A371" s="128"/>
      <c r="B371" s="128"/>
      <c r="C371" s="23" t="s">
        <v>3</v>
      </c>
      <c r="D371" s="31">
        <f t="shared" si="50"/>
        <v>0</v>
      </c>
      <c r="E371" s="30">
        <f t="shared" si="50"/>
        <v>0</v>
      </c>
      <c r="F371" s="30">
        <f t="shared" si="50"/>
        <v>0</v>
      </c>
      <c r="G371" s="30">
        <f t="shared" si="50"/>
        <v>0</v>
      </c>
      <c r="H371" s="30">
        <f t="shared" si="50"/>
        <v>0</v>
      </c>
      <c r="I371" s="23">
        <v>0</v>
      </c>
      <c r="J371" s="128"/>
      <c r="K371" s="22"/>
    </row>
    <row r="372" spans="1:11" ht="16.5" thickBot="1" x14ac:dyDescent="0.3">
      <c r="A372" s="126" t="s">
        <v>108</v>
      </c>
      <c r="B372" s="126" t="s">
        <v>37</v>
      </c>
      <c r="C372" s="25" t="s">
        <v>1</v>
      </c>
      <c r="D372" s="31">
        <f t="shared" ref="D372:D374" si="51">SUM(E372:H372)</f>
        <v>130078.03336</v>
      </c>
      <c r="E372" s="31">
        <f>SUM(E373:E379)</f>
        <v>106627.8</v>
      </c>
      <c r="F372" s="31">
        <f t="shared" ref="F372:H372" si="52">SUM(F373:F379)</f>
        <v>15434.753359999999</v>
      </c>
      <c r="G372" s="31">
        <f t="shared" si="52"/>
        <v>3015.48</v>
      </c>
      <c r="H372" s="31">
        <f t="shared" si="52"/>
        <v>5000</v>
      </c>
      <c r="I372" s="25">
        <v>4</v>
      </c>
      <c r="J372" s="126" t="s">
        <v>109</v>
      </c>
      <c r="K372" s="22"/>
    </row>
    <row r="373" spans="1:11" ht="16.5" thickBot="1" x14ac:dyDescent="0.3">
      <c r="A373" s="127"/>
      <c r="B373" s="127"/>
      <c r="C373" s="23">
        <v>2020</v>
      </c>
      <c r="D373" s="31">
        <f t="shared" si="51"/>
        <v>0</v>
      </c>
      <c r="E373" s="30">
        <v>0</v>
      </c>
      <c r="F373" s="30">
        <v>0</v>
      </c>
      <c r="G373" s="30">
        <v>0</v>
      </c>
      <c r="H373" s="30">
        <v>0</v>
      </c>
      <c r="I373" s="23">
        <v>0</v>
      </c>
      <c r="J373" s="127"/>
      <c r="K373" s="22"/>
    </row>
    <row r="374" spans="1:11" ht="16.5" thickBot="1" x14ac:dyDescent="0.3">
      <c r="A374" s="127"/>
      <c r="B374" s="127"/>
      <c r="C374" s="23">
        <v>2021</v>
      </c>
      <c r="D374" s="31">
        <f t="shared" si="51"/>
        <v>0</v>
      </c>
      <c r="E374" s="30">
        <v>0</v>
      </c>
      <c r="F374" s="30">
        <v>0</v>
      </c>
      <c r="G374" s="30">
        <v>0</v>
      </c>
      <c r="H374" s="30">
        <v>0</v>
      </c>
      <c r="I374" s="23">
        <v>0</v>
      </c>
      <c r="J374" s="127"/>
      <c r="K374" s="22"/>
    </row>
    <row r="375" spans="1:11" ht="16.5" thickBot="1" x14ac:dyDescent="0.3">
      <c r="A375" s="127"/>
      <c r="B375" s="127"/>
      <c r="C375" s="23">
        <v>2022</v>
      </c>
      <c r="D375" s="31">
        <f>SUM(E375:H375)</f>
        <v>115671.74335999999</v>
      </c>
      <c r="E375" s="30">
        <v>106627.8</v>
      </c>
      <c r="F375" s="30">
        <v>3297.8533600000001</v>
      </c>
      <c r="G375" s="30">
        <v>746.09</v>
      </c>
      <c r="H375" s="30">
        <v>5000</v>
      </c>
      <c r="I375" s="23">
        <v>4</v>
      </c>
      <c r="J375" s="127"/>
      <c r="K375" s="22"/>
    </row>
    <row r="376" spans="1:11" ht="16.5" thickBot="1" x14ac:dyDescent="0.3">
      <c r="A376" s="127"/>
      <c r="B376" s="127"/>
      <c r="C376" s="23">
        <v>2023</v>
      </c>
      <c r="D376" s="31">
        <f t="shared" ref="D376:D379" si="53">SUM(E376:H376)</f>
        <v>14406.289999999999</v>
      </c>
      <c r="E376" s="30">
        <v>0</v>
      </c>
      <c r="F376" s="30">
        <v>12136.9</v>
      </c>
      <c r="G376" s="30">
        <v>2269.39</v>
      </c>
      <c r="H376" s="30">
        <v>0</v>
      </c>
      <c r="I376" s="23">
        <v>0</v>
      </c>
      <c r="J376" s="127"/>
      <c r="K376" s="22"/>
    </row>
    <row r="377" spans="1:11" ht="16.5" thickBot="1" x14ac:dyDescent="0.3">
      <c r="A377" s="127"/>
      <c r="B377" s="127"/>
      <c r="C377" s="23">
        <v>2024</v>
      </c>
      <c r="D377" s="31">
        <f t="shared" si="53"/>
        <v>0</v>
      </c>
      <c r="E377" s="30">
        <v>0</v>
      </c>
      <c r="F377" s="30">
        <v>0</v>
      </c>
      <c r="G377" s="30">
        <v>0</v>
      </c>
      <c r="H377" s="30">
        <v>0</v>
      </c>
      <c r="I377" s="23">
        <v>0</v>
      </c>
      <c r="J377" s="127"/>
      <c r="K377" s="22"/>
    </row>
    <row r="378" spans="1:11" ht="60.75" thickBot="1" x14ac:dyDescent="0.3">
      <c r="A378" s="127"/>
      <c r="B378" s="127"/>
      <c r="C378" s="23" t="s">
        <v>15</v>
      </c>
      <c r="D378" s="31">
        <f t="shared" si="53"/>
        <v>0</v>
      </c>
      <c r="E378" s="30">
        <v>0</v>
      </c>
      <c r="F378" s="30">
        <v>0</v>
      </c>
      <c r="G378" s="30">
        <v>0</v>
      </c>
      <c r="H378" s="30">
        <v>0</v>
      </c>
      <c r="I378" s="23">
        <v>0</v>
      </c>
      <c r="J378" s="127"/>
      <c r="K378" s="22"/>
    </row>
    <row r="379" spans="1:11" ht="60.75" thickBot="1" x14ac:dyDescent="0.3">
      <c r="A379" s="128"/>
      <c r="B379" s="128"/>
      <c r="C379" s="23" t="s">
        <v>3</v>
      </c>
      <c r="D379" s="31">
        <f t="shared" si="53"/>
        <v>0</v>
      </c>
      <c r="E379" s="30">
        <v>0</v>
      </c>
      <c r="F379" s="30">
        <v>0</v>
      </c>
      <c r="G379" s="30">
        <v>0</v>
      </c>
      <c r="H379" s="30">
        <v>0</v>
      </c>
      <c r="I379" s="23">
        <v>0</v>
      </c>
      <c r="J379" s="128"/>
      <c r="K379" s="22"/>
    </row>
    <row r="380" spans="1:11" ht="16.5" thickBot="1" x14ac:dyDescent="0.3">
      <c r="A380" s="126" t="s">
        <v>110</v>
      </c>
      <c r="B380" s="126" t="s">
        <v>111</v>
      </c>
      <c r="C380" s="25" t="s">
        <v>1</v>
      </c>
      <c r="D380" s="31">
        <f t="shared" ref="D380:D382" si="54">SUM(E380:H380)</f>
        <v>70549.441030000002</v>
      </c>
      <c r="E380" s="31">
        <f>SUM(E381:E387)</f>
        <v>58560.7</v>
      </c>
      <c r="F380" s="31">
        <f t="shared" ref="F380:H380" si="55">SUM(F381:F387)</f>
        <v>1811.23</v>
      </c>
      <c r="G380" s="31">
        <f t="shared" si="55"/>
        <v>3177.5110300000001</v>
      </c>
      <c r="H380" s="31">
        <f t="shared" si="55"/>
        <v>7000</v>
      </c>
      <c r="I380" s="25">
        <v>205</v>
      </c>
      <c r="J380" s="126" t="s">
        <v>112</v>
      </c>
      <c r="K380" s="22"/>
    </row>
    <row r="381" spans="1:11" ht="16.5" thickBot="1" x14ac:dyDescent="0.3">
      <c r="A381" s="127"/>
      <c r="B381" s="127"/>
      <c r="C381" s="23">
        <v>2020</v>
      </c>
      <c r="D381" s="31">
        <f t="shared" si="54"/>
        <v>0</v>
      </c>
      <c r="E381" s="30">
        <v>0</v>
      </c>
      <c r="F381" s="30">
        <v>0</v>
      </c>
      <c r="G381" s="30">
        <v>0</v>
      </c>
      <c r="H381" s="30">
        <v>0</v>
      </c>
      <c r="I381" s="23">
        <v>0</v>
      </c>
      <c r="J381" s="127"/>
      <c r="K381" s="22"/>
    </row>
    <row r="382" spans="1:11" ht="16.5" thickBot="1" x14ac:dyDescent="0.3">
      <c r="A382" s="127"/>
      <c r="B382" s="127"/>
      <c r="C382" s="23">
        <v>2021</v>
      </c>
      <c r="D382" s="31">
        <f t="shared" si="54"/>
        <v>0</v>
      </c>
      <c r="E382" s="30">
        <v>0</v>
      </c>
      <c r="F382" s="30">
        <v>0</v>
      </c>
      <c r="G382" s="30">
        <v>0</v>
      </c>
      <c r="H382" s="30">
        <v>0</v>
      </c>
      <c r="I382" s="23">
        <v>0</v>
      </c>
      <c r="J382" s="127"/>
      <c r="K382" s="22"/>
    </row>
    <row r="383" spans="1:11" ht="16.5" thickBot="1" x14ac:dyDescent="0.3">
      <c r="A383" s="127"/>
      <c r="B383" s="127"/>
      <c r="C383" s="23">
        <v>2022</v>
      </c>
      <c r="D383" s="31">
        <f>SUM(E383:H383)</f>
        <v>70549.441030000002</v>
      </c>
      <c r="E383" s="30">
        <v>58560.7</v>
      </c>
      <c r="F383" s="30">
        <v>1811.23</v>
      </c>
      <c r="G383" s="30">
        <v>3177.5110300000001</v>
      </c>
      <c r="H383" s="30">
        <v>7000</v>
      </c>
      <c r="I383" s="23">
        <v>205</v>
      </c>
      <c r="J383" s="127"/>
      <c r="K383" s="22"/>
    </row>
    <row r="384" spans="1:11" ht="16.5" thickBot="1" x14ac:dyDescent="0.3">
      <c r="A384" s="127"/>
      <c r="B384" s="127"/>
      <c r="C384" s="23">
        <v>2023</v>
      </c>
      <c r="D384" s="31">
        <f t="shared" ref="D384:D387" si="56">SUM(E384:H384)</f>
        <v>0</v>
      </c>
      <c r="E384" s="30">
        <v>0</v>
      </c>
      <c r="F384" s="30">
        <v>0</v>
      </c>
      <c r="G384" s="30">
        <v>0</v>
      </c>
      <c r="H384" s="30">
        <v>0</v>
      </c>
      <c r="I384" s="23">
        <v>0</v>
      </c>
      <c r="J384" s="127"/>
      <c r="K384" s="22"/>
    </row>
    <row r="385" spans="1:11" ht="16.5" thickBot="1" x14ac:dyDescent="0.3">
      <c r="A385" s="127"/>
      <c r="B385" s="127"/>
      <c r="C385" s="23">
        <v>2024</v>
      </c>
      <c r="D385" s="31">
        <f t="shared" si="56"/>
        <v>0</v>
      </c>
      <c r="E385" s="30">
        <v>0</v>
      </c>
      <c r="F385" s="30">
        <v>0</v>
      </c>
      <c r="G385" s="30">
        <v>0</v>
      </c>
      <c r="H385" s="30">
        <v>0</v>
      </c>
      <c r="I385" s="23">
        <v>0</v>
      </c>
      <c r="J385" s="127"/>
      <c r="K385" s="22"/>
    </row>
    <row r="386" spans="1:11" ht="60.75" thickBot="1" x14ac:dyDescent="0.3">
      <c r="A386" s="127"/>
      <c r="B386" s="127"/>
      <c r="C386" s="23" t="s">
        <v>15</v>
      </c>
      <c r="D386" s="31">
        <f t="shared" si="56"/>
        <v>0</v>
      </c>
      <c r="E386" s="30">
        <v>0</v>
      </c>
      <c r="F386" s="30">
        <v>0</v>
      </c>
      <c r="G386" s="30">
        <v>0</v>
      </c>
      <c r="H386" s="30">
        <v>0</v>
      </c>
      <c r="I386" s="23">
        <v>0</v>
      </c>
      <c r="J386" s="127"/>
      <c r="K386" s="22"/>
    </row>
    <row r="387" spans="1:11" ht="60.75" thickBot="1" x14ac:dyDescent="0.3">
      <c r="A387" s="128"/>
      <c r="B387" s="128"/>
      <c r="C387" s="23" t="s">
        <v>3</v>
      </c>
      <c r="D387" s="31">
        <f t="shared" si="56"/>
        <v>0</v>
      </c>
      <c r="E387" s="30">
        <v>0</v>
      </c>
      <c r="F387" s="30">
        <v>0</v>
      </c>
      <c r="G387" s="30">
        <v>0</v>
      </c>
      <c r="H387" s="30">
        <v>0</v>
      </c>
      <c r="I387" s="23">
        <v>0</v>
      </c>
      <c r="J387" s="128"/>
      <c r="K387" s="22"/>
    </row>
    <row r="388" spans="1:11" ht="16.5" thickBot="1" x14ac:dyDescent="0.3">
      <c r="A388" s="126" t="s">
        <v>113</v>
      </c>
      <c r="B388" s="126" t="s">
        <v>111</v>
      </c>
      <c r="C388" s="25" t="s">
        <v>1</v>
      </c>
      <c r="D388" s="31">
        <f t="shared" ref="D388:D390" si="57">SUM(E388:H388)</f>
        <v>17591.84532</v>
      </c>
      <c r="E388" s="30">
        <f>E389+E390+E391+E392+E393+E394+E395</f>
        <v>13446.3</v>
      </c>
      <c r="F388" s="30">
        <f t="shared" ref="F388:H388" si="58">F389+F390+F391+F392+F393+F394+F395</f>
        <v>415.95524999999998</v>
      </c>
      <c r="G388" s="30">
        <f t="shared" si="58"/>
        <v>729.59006999999997</v>
      </c>
      <c r="H388" s="30">
        <f t="shared" si="58"/>
        <v>3000</v>
      </c>
      <c r="I388" s="23">
        <v>205</v>
      </c>
      <c r="J388" s="126" t="s">
        <v>112</v>
      </c>
      <c r="K388" s="22"/>
    </row>
    <row r="389" spans="1:11" ht="16.5" thickBot="1" x14ac:dyDescent="0.3">
      <c r="A389" s="127"/>
      <c r="B389" s="127"/>
      <c r="C389" s="23">
        <v>2020</v>
      </c>
      <c r="D389" s="31">
        <f t="shared" si="57"/>
        <v>0</v>
      </c>
      <c r="E389" s="30">
        <v>0</v>
      </c>
      <c r="F389" s="30">
        <v>0</v>
      </c>
      <c r="G389" s="30">
        <v>0</v>
      </c>
      <c r="H389" s="30">
        <v>0</v>
      </c>
      <c r="I389" s="23">
        <v>0</v>
      </c>
      <c r="J389" s="127"/>
      <c r="K389" s="22"/>
    </row>
    <row r="390" spans="1:11" ht="16.5" thickBot="1" x14ac:dyDescent="0.3">
      <c r="A390" s="127"/>
      <c r="B390" s="127"/>
      <c r="C390" s="23">
        <v>2021</v>
      </c>
      <c r="D390" s="31">
        <f t="shared" si="57"/>
        <v>0</v>
      </c>
      <c r="E390" s="30">
        <v>0</v>
      </c>
      <c r="F390" s="30">
        <v>0</v>
      </c>
      <c r="G390" s="30">
        <v>0</v>
      </c>
      <c r="H390" s="30">
        <v>0</v>
      </c>
      <c r="I390" s="23">
        <v>0</v>
      </c>
      <c r="J390" s="127"/>
      <c r="K390" s="22"/>
    </row>
    <row r="391" spans="1:11" ht="16.5" thickBot="1" x14ac:dyDescent="0.3">
      <c r="A391" s="127"/>
      <c r="B391" s="127"/>
      <c r="C391" s="23">
        <v>2022</v>
      </c>
      <c r="D391" s="31">
        <f>SUM(E391:H391)</f>
        <v>17591.84532</v>
      </c>
      <c r="E391" s="30">
        <v>13446.3</v>
      </c>
      <c r="F391" s="30">
        <v>415.95524999999998</v>
      </c>
      <c r="G391" s="30">
        <v>729.59006999999997</v>
      </c>
      <c r="H391" s="30">
        <v>3000</v>
      </c>
      <c r="I391" s="23">
        <v>205</v>
      </c>
      <c r="J391" s="127"/>
      <c r="K391" s="22"/>
    </row>
    <row r="392" spans="1:11" ht="16.5" thickBot="1" x14ac:dyDescent="0.3">
      <c r="A392" s="127"/>
      <c r="B392" s="127"/>
      <c r="C392" s="23">
        <v>2023</v>
      </c>
      <c r="D392" s="31">
        <f t="shared" ref="D392:D395" si="59">SUM(E392:H392)</f>
        <v>0</v>
      </c>
      <c r="E392" s="30">
        <v>0</v>
      </c>
      <c r="F392" s="30">
        <v>0</v>
      </c>
      <c r="G392" s="30">
        <v>0</v>
      </c>
      <c r="H392" s="30">
        <v>0</v>
      </c>
      <c r="I392" s="23">
        <v>0</v>
      </c>
      <c r="J392" s="127"/>
      <c r="K392" s="22"/>
    </row>
    <row r="393" spans="1:11" ht="16.5" thickBot="1" x14ac:dyDescent="0.3">
      <c r="A393" s="127"/>
      <c r="B393" s="127"/>
      <c r="C393" s="23">
        <v>2024</v>
      </c>
      <c r="D393" s="31">
        <f t="shared" si="59"/>
        <v>0</v>
      </c>
      <c r="E393" s="30">
        <v>0</v>
      </c>
      <c r="F393" s="30">
        <v>0</v>
      </c>
      <c r="G393" s="30">
        <v>0</v>
      </c>
      <c r="H393" s="30">
        <v>0</v>
      </c>
      <c r="I393" s="23">
        <v>0</v>
      </c>
      <c r="J393" s="127"/>
      <c r="K393" s="22"/>
    </row>
    <row r="394" spans="1:11" ht="60.75" thickBot="1" x14ac:dyDescent="0.3">
      <c r="A394" s="127"/>
      <c r="B394" s="127"/>
      <c r="C394" s="23" t="s">
        <v>15</v>
      </c>
      <c r="D394" s="31">
        <f t="shared" si="59"/>
        <v>0</v>
      </c>
      <c r="E394" s="30">
        <v>0</v>
      </c>
      <c r="F394" s="30">
        <v>0</v>
      </c>
      <c r="G394" s="30">
        <v>0</v>
      </c>
      <c r="H394" s="30">
        <v>0</v>
      </c>
      <c r="I394" s="23">
        <v>0</v>
      </c>
      <c r="J394" s="127"/>
      <c r="K394" s="22"/>
    </row>
    <row r="395" spans="1:11" ht="60.75" thickBot="1" x14ac:dyDescent="0.3">
      <c r="A395" s="128"/>
      <c r="B395" s="128"/>
      <c r="C395" s="23" t="s">
        <v>3</v>
      </c>
      <c r="D395" s="31">
        <f t="shared" si="59"/>
        <v>0</v>
      </c>
      <c r="E395" s="30">
        <v>0</v>
      </c>
      <c r="F395" s="30">
        <v>0</v>
      </c>
      <c r="G395" s="30">
        <v>0</v>
      </c>
      <c r="H395" s="30">
        <v>0</v>
      </c>
      <c r="I395" s="23">
        <v>0</v>
      </c>
      <c r="J395" s="128"/>
      <c r="K395" s="22"/>
    </row>
    <row r="396" spans="1:11" ht="16.5" thickBot="1" x14ac:dyDescent="0.3">
      <c r="A396" s="126" t="s">
        <v>114</v>
      </c>
      <c r="B396" s="126" t="s">
        <v>111</v>
      </c>
      <c r="C396" s="25" t="s">
        <v>1</v>
      </c>
      <c r="D396" s="31">
        <v>5005.0050000000001</v>
      </c>
      <c r="E396" s="30">
        <v>0</v>
      </c>
      <c r="F396" s="30">
        <v>5000</v>
      </c>
      <c r="G396" s="30">
        <v>5.0049999999999999</v>
      </c>
      <c r="H396" s="30">
        <v>0</v>
      </c>
      <c r="I396" s="23">
        <v>205</v>
      </c>
      <c r="J396" s="143"/>
      <c r="K396" s="22"/>
    </row>
    <row r="397" spans="1:11" ht="16.5" thickBot="1" x14ac:dyDescent="0.3">
      <c r="A397" s="127"/>
      <c r="B397" s="127"/>
      <c r="C397" s="23">
        <v>2020</v>
      </c>
      <c r="D397" s="31">
        <v>0</v>
      </c>
      <c r="E397" s="30">
        <v>0</v>
      </c>
      <c r="F397" s="30">
        <v>0</v>
      </c>
      <c r="G397" s="30">
        <v>0</v>
      </c>
      <c r="H397" s="30">
        <v>0</v>
      </c>
      <c r="I397" s="23">
        <v>0</v>
      </c>
      <c r="J397" s="145"/>
      <c r="K397" s="22"/>
    </row>
    <row r="398" spans="1:11" ht="16.5" thickBot="1" x14ac:dyDescent="0.3">
      <c r="A398" s="127"/>
      <c r="B398" s="127"/>
      <c r="C398" s="23">
        <v>2021</v>
      </c>
      <c r="D398" s="31">
        <v>0</v>
      </c>
      <c r="E398" s="30">
        <v>0</v>
      </c>
      <c r="F398" s="30">
        <v>0</v>
      </c>
      <c r="G398" s="30">
        <v>0</v>
      </c>
      <c r="H398" s="30">
        <v>0</v>
      </c>
      <c r="I398" s="23">
        <v>0</v>
      </c>
      <c r="J398" s="145"/>
      <c r="K398" s="22"/>
    </row>
    <row r="399" spans="1:11" ht="16.5" thickBot="1" x14ac:dyDescent="0.3">
      <c r="A399" s="127"/>
      <c r="B399" s="127"/>
      <c r="C399" s="23">
        <v>2022</v>
      </c>
      <c r="D399" s="31">
        <v>5005.0050000000001</v>
      </c>
      <c r="E399" s="30">
        <v>0</v>
      </c>
      <c r="F399" s="30">
        <v>5000</v>
      </c>
      <c r="G399" s="30">
        <v>5.0049999999999999</v>
      </c>
      <c r="H399" s="30">
        <v>0</v>
      </c>
      <c r="I399" s="23">
        <v>205</v>
      </c>
      <c r="J399" s="145"/>
      <c r="K399" s="22"/>
    </row>
    <row r="400" spans="1:11" ht="16.5" thickBot="1" x14ac:dyDescent="0.3">
      <c r="A400" s="127"/>
      <c r="B400" s="127"/>
      <c r="C400" s="23">
        <v>2023</v>
      </c>
      <c r="D400" s="31">
        <v>0</v>
      </c>
      <c r="E400" s="30">
        <v>0</v>
      </c>
      <c r="F400" s="30">
        <v>0</v>
      </c>
      <c r="G400" s="30">
        <v>0</v>
      </c>
      <c r="H400" s="30">
        <v>0</v>
      </c>
      <c r="I400" s="23">
        <v>0</v>
      </c>
      <c r="J400" s="145"/>
      <c r="K400" s="22"/>
    </row>
    <row r="401" spans="1:11" ht="16.5" thickBot="1" x14ac:dyDescent="0.3">
      <c r="A401" s="127"/>
      <c r="B401" s="127"/>
      <c r="C401" s="23">
        <v>2024</v>
      </c>
      <c r="D401" s="31">
        <v>0</v>
      </c>
      <c r="E401" s="30">
        <v>0</v>
      </c>
      <c r="F401" s="30">
        <v>0</v>
      </c>
      <c r="G401" s="30">
        <v>0</v>
      </c>
      <c r="H401" s="30">
        <v>0</v>
      </c>
      <c r="I401" s="23">
        <v>0</v>
      </c>
      <c r="J401" s="145"/>
      <c r="K401" s="22"/>
    </row>
    <row r="402" spans="1:11" ht="60.75" thickBot="1" x14ac:dyDescent="0.3">
      <c r="A402" s="127"/>
      <c r="B402" s="127"/>
      <c r="C402" s="23" t="s">
        <v>15</v>
      </c>
      <c r="D402" s="31">
        <v>0</v>
      </c>
      <c r="E402" s="30">
        <v>0</v>
      </c>
      <c r="F402" s="30">
        <v>0</v>
      </c>
      <c r="G402" s="30">
        <v>0</v>
      </c>
      <c r="H402" s="30">
        <v>0</v>
      </c>
      <c r="I402" s="23">
        <v>0</v>
      </c>
      <c r="J402" s="145"/>
      <c r="K402" s="22"/>
    </row>
    <row r="403" spans="1:11" ht="60.75" thickBot="1" x14ac:dyDescent="0.3">
      <c r="A403" s="128"/>
      <c r="B403" s="128"/>
      <c r="C403" s="23" t="s">
        <v>3</v>
      </c>
      <c r="D403" s="31">
        <v>0</v>
      </c>
      <c r="E403" s="30">
        <v>0</v>
      </c>
      <c r="F403" s="30">
        <v>0</v>
      </c>
      <c r="G403" s="30">
        <v>0</v>
      </c>
      <c r="H403" s="30">
        <v>0</v>
      </c>
      <c r="I403" s="23">
        <v>0</v>
      </c>
      <c r="J403" s="144"/>
      <c r="K403" s="22"/>
    </row>
    <row r="404" spans="1:11" ht="16.5" thickBot="1" x14ac:dyDescent="0.3">
      <c r="A404" s="126" t="s">
        <v>115</v>
      </c>
      <c r="B404" s="126" t="s">
        <v>111</v>
      </c>
      <c r="C404" s="25" t="s">
        <v>1</v>
      </c>
      <c r="D404" s="31">
        <v>2602.6026000000002</v>
      </c>
      <c r="E404" s="30">
        <v>0</v>
      </c>
      <c r="F404" s="30">
        <v>2600</v>
      </c>
      <c r="G404" s="30">
        <v>2.6025999999999998</v>
      </c>
      <c r="H404" s="30">
        <v>0</v>
      </c>
      <c r="I404" s="23">
        <v>205</v>
      </c>
      <c r="J404" s="143"/>
      <c r="K404" s="22"/>
    </row>
    <row r="405" spans="1:11" ht="16.5" thickBot="1" x14ac:dyDescent="0.3">
      <c r="A405" s="127"/>
      <c r="B405" s="127"/>
      <c r="C405" s="23">
        <v>2020</v>
      </c>
      <c r="D405" s="31">
        <v>0</v>
      </c>
      <c r="E405" s="30">
        <v>0</v>
      </c>
      <c r="F405" s="30">
        <v>0</v>
      </c>
      <c r="G405" s="30">
        <v>0</v>
      </c>
      <c r="H405" s="30">
        <v>0</v>
      </c>
      <c r="I405" s="23">
        <v>0</v>
      </c>
      <c r="J405" s="145"/>
      <c r="K405" s="22"/>
    </row>
    <row r="406" spans="1:11" ht="16.5" thickBot="1" x14ac:dyDescent="0.3">
      <c r="A406" s="127"/>
      <c r="B406" s="127"/>
      <c r="C406" s="23">
        <v>2021</v>
      </c>
      <c r="D406" s="31">
        <v>0</v>
      </c>
      <c r="E406" s="30">
        <v>0</v>
      </c>
      <c r="F406" s="30">
        <v>0</v>
      </c>
      <c r="G406" s="30">
        <v>0</v>
      </c>
      <c r="H406" s="30">
        <v>0</v>
      </c>
      <c r="I406" s="23">
        <v>0</v>
      </c>
      <c r="J406" s="145"/>
      <c r="K406" s="22"/>
    </row>
    <row r="407" spans="1:11" ht="16.5" thickBot="1" x14ac:dyDescent="0.3">
      <c r="A407" s="127"/>
      <c r="B407" s="127"/>
      <c r="C407" s="23">
        <v>2022</v>
      </c>
      <c r="D407" s="31">
        <v>2602.6026000000002</v>
      </c>
      <c r="E407" s="30">
        <v>0</v>
      </c>
      <c r="F407" s="30">
        <v>2600</v>
      </c>
      <c r="G407" s="30">
        <v>2.6025999999999998</v>
      </c>
      <c r="H407" s="30">
        <v>0</v>
      </c>
      <c r="I407" s="23">
        <v>205</v>
      </c>
      <c r="J407" s="145"/>
      <c r="K407" s="22"/>
    </row>
    <row r="408" spans="1:11" ht="16.5" thickBot="1" x14ac:dyDescent="0.3">
      <c r="A408" s="127"/>
      <c r="B408" s="127"/>
      <c r="C408" s="23">
        <v>2023</v>
      </c>
      <c r="D408" s="31">
        <v>0</v>
      </c>
      <c r="E408" s="30">
        <v>0</v>
      </c>
      <c r="F408" s="30">
        <v>0</v>
      </c>
      <c r="G408" s="30">
        <v>0</v>
      </c>
      <c r="H408" s="30">
        <v>0</v>
      </c>
      <c r="I408" s="23">
        <v>0</v>
      </c>
      <c r="J408" s="145"/>
      <c r="K408" s="22"/>
    </row>
    <row r="409" spans="1:11" ht="16.5" thickBot="1" x14ac:dyDescent="0.3">
      <c r="A409" s="127"/>
      <c r="B409" s="127"/>
      <c r="C409" s="23">
        <v>2024</v>
      </c>
      <c r="D409" s="31">
        <v>0</v>
      </c>
      <c r="E409" s="30">
        <v>0</v>
      </c>
      <c r="F409" s="30">
        <v>0</v>
      </c>
      <c r="G409" s="30">
        <v>0</v>
      </c>
      <c r="H409" s="30">
        <v>0</v>
      </c>
      <c r="I409" s="23">
        <v>0</v>
      </c>
      <c r="J409" s="145"/>
      <c r="K409" s="22"/>
    </row>
    <row r="410" spans="1:11" ht="60.75" thickBot="1" x14ac:dyDescent="0.3">
      <c r="A410" s="127"/>
      <c r="B410" s="127"/>
      <c r="C410" s="23" t="s">
        <v>15</v>
      </c>
      <c r="D410" s="31">
        <v>0</v>
      </c>
      <c r="E410" s="30">
        <v>0</v>
      </c>
      <c r="F410" s="30">
        <v>0</v>
      </c>
      <c r="G410" s="30">
        <v>0</v>
      </c>
      <c r="H410" s="30">
        <v>0</v>
      </c>
      <c r="I410" s="23">
        <v>0</v>
      </c>
      <c r="J410" s="145"/>
      <c r="K410" s="22"/>
    </row>
    <row r="411" spans="1:11" ht="60.75" thickBot="1" x14ac:dyDescent="0.3">
      <c r="A411" s="128"/>
      <c r="B411" s="128"/>
      <c r="C411" s="23" t="s">
        <v>3</v>
      </c>
      <c r="D411" s="31">
        <v>0</v>
      </c>
      <c r="E411" s="30">
        <v>0</v>
      </c>
      <c r="F411" s="30">
        <v>0</v>
      </c>
      <c r="G411" s="30">
        <v>0</v>
      </c>
      <c r="H411" s="30">
        <v>0</v>
      </c>
      <c r="I411" s="23">
        <v>0</v>
      </c>
      <c r="J411" s="144"/>
      <c r="K411" s="22"/>
    </row>
    <row r="412" spans="1:11" ht="16.5" thickBot="1" x14ac:dyDescent="0.3">
      <c r="A412" s="112" t="s">
        <v>116</v>
      </c>
      <c r="B412" s="113"/>
      <c r="C412" s="25" t="s">
        <v>1</v>
      </c>
      <c r="D412" s="31">
        <f t="shared" ref="D412:D414" si="60">SUM(E412:H412)</f>
        <v>225826.92731</v>
      </c>
      <c r="E412" s="31">
        <f>SUM(E413:E419)</f>
        <v>178634.8</v>
      </c>
      <c r="F412" s="31">
        <f t="shared" ref="F412:H412" si="61">SUM(F413:F419)</f>
        <v>25261.938609999997</v>
      </c>
      <c r="G412" s="31">
        <f t="shared" si="61"/>
        <v>6930.1887000000006</v>
      </c>
      <c r="H412" s="31">
        <f t="shared" si="61"/>
        <v>15000</v>
      </c>
      <c r="I412" s="118"/>
      <c r="J412" s="119"/>
      <c r="K412" s="22"/>
    </row>
    <row r="413" spans="1:11" ht="16.5" thickBot="1" x14ac:dyDescent="0.3">
      <c r="A413" s="114"/>
      <c r="B413" s="115"/>
      <c r="C413" s="23">
        <v>2020</v>
      </c>
      <c r="D413" s="31">
        <f t="shared" si="60"/>
        <v>0</v>
      </c>
      <c r="E413" s="30">
        <f t="shared" ref="E413:E414" si="62">E405+E397+E389+E381+E373</f>
        <v>0</v>
      </c>
      <c r="F413" s="30">
        <f t="shared" ref="F413:F414" si="63">F405+F397+F389+F381+F373</f>
        <v>0</v>
      </c>
      <c r="G413" s="30">
        <f t="shared" ref="G413:G414" si="64">G405+G397+G389+G381+G373</f>
        <v>0</v>
      </c>
      <c r="H413" s="30">
        <f t="shared" ref="H413:H414" si="65">H405+H397+H389+H381+H373</f>
        <v>0</v>
      </c>
      <c r="I413" s="120"/>
      <c r="J413" s="121"/>
      <c r="K413" s="22"/>
    </row>
    <row r="414" spans="1:11" ht="16.5" thickBot="1" x14ac:dyDescent="0.3">
      <c r="A414" s="114"/>
      <c r="B414" s="115"/>
      <c r="C414" s="23">
        <v>2021</v>
      </c>
      <c r="D414" s="31">
        <f t="shared" si="60"/>
        <v>0</v>
      </c>
      <c r="E414" s="30">
        <f t="shared" si="62"/>
        <v>0</v>
      </c>
      <c r="F414" s="30">
        <f t="shared" si="63"/>
        <v>0</v>
      </c>
      <c r="G414" s="30">
        <f t="shared" si="64"/>
        <v>0</v>
      </c>
      <c r="H414" s="30">
        <f t="shared" si="65"/>
        <v>0</v>
      </c>
      <c r="I414" s="120"/>
      <c r="J414" s="121"/>
      <c r="K414" s="22"/>
    </row>
    <row r="415" spans="1:11" ht="16.5" thickBot="1" x14ac:dyDescent="0.3">
      <c r="A415" s="114"/>
      <c r="B415" s="115"/>
      <c r="C415" s="23">
        <v>2022</v>
      </c>
      <c r="D415" s="31">
        <f>SUM(E415:H415)</f>
        <v>211420.63730999999</v>
      </c>
      <c r="E415" s="30">
        <f>E407+E399+E391+E383+E375</f>
        <v>178634.8</v>
      </c>
      <c r="F415" s="30">
        <f>F407+F399+F391+F383+F375</f>
        <v>13125.03861</v>
      </c>
      <c r="G415" s="30">
        <f>G407+G399+G391+G383+G375</f>
        <v>4660.7987000000003</v>
      </c>
      <c r="H415" s="30">
        <f>H407+H399+H391+H383+H375</f>
        <v>15000</v>
      </c>
      <c r="I415" s="120"/>
      <c r="J415" s="121"/>
      <c r="K415" s="22"/>
    </row>
    <row r="416" spans="1:11" ht="16.5" thickBot="1" x14ac:dyDescent="0.3">
      <c r="A416" s="114"/>
      <c r="B416" s="115"/>
      <c r="C416" s="23">
        <v>2023</v>
      </c>
      <c r="D416" s="31">
        <f t="shared" ref="D416:D419" si="66">SUM(E416:H416)</f>
        <v>14406.289999999999</v>
      </c>
      <c r="E416" s="30">
        <f t="shared" ref="E416:E419" si="67">E408+E400+E392+E384+E376</f>
        <v>0</v>
      </c>
      <c r="F416" s="30">
        <f t="shared" ref="F416:G419" si="68">F408+F400+F392+F384+F376</f>
        <v>12136.9</v>
      </c>
      <c r="G416" s="30">
        <f>G408+G400+G392+G384+G376</f>
        <v>2269.39</v>
      </c>
      <c r="H416" s="30">
        <f t="shared" ref="H416:H419" si="69">H408+H400+H392+H384+H376</f>
        <v>0</v>
      </c>
      <c r="I416" s="120"/>
      <c r="J416" s="121"/>
      <c r="K416" s="22"/>
    </row>
    <row r="417" spans="1:11" ht="16.5" thickBot="1" x14ac:dyDescent="0.3">
      <c r="A417" s="114"/>
      <c r="B417" s="115"/>
      <c r="C417" s="23">
        <v>2024</v>
      </c>
      <c r="D417" s="31">
        <f t="shared" si="66"/>
        <v>0</v>
      </c>
      <c r="E417" s="30">
        <f t="shared" si="67"/>
        <v>0</v>
      </c>
      <c r="F417" s="30">
        <f t="shared" si="68"/>
        <v>0</v>
      </c>
      <c r="G417" s="30">
        <f t="shared" si="68"/>
        <v>0</v>
      </c>
      <c r="H417" s="30">
        <f t="shared" si="69"/>
        <v>0</v>
      </c>
      <c r="I417" s="120"/>
      <c r="J417" s="121"/>
      <c r="K417" s="22"/>
    </row>
    <row r="418" spans="1:11" ht="60.75" thickBot="1" x14ac:dyDescent="0.3">
      <c r="A418" s="114"/>
      <c r="B418" s="115"/>
      <c r="C418" s="23" t="s">
        <v>15</v>
      </c>
      <c r="D418" s="31">
        <f t="shared" si="66"/>
        <v>0</v>
      </c>
      <c r="E418" s="30">
        <f t="shared" si="67"/>
        <v>0</v>
      </c>
      <c r="F418" s="30">
        <f t="shared" si="68"/>
        <v>0</v>
      </c>
      <c r="G418" s="30">
        <f t="shared" si="68"/>
        <v>0</v>
      </c>
      <c r="H418" s="30">
        <f t="shared" si="69"/>
        <v>0</v>
      </c>
      <c r="I418" s="120"/>
      <c r="J418" s="121"/>
      <c r="K418" s="22"/>
    </row>
    <row r="419" spans="1:11" ht="60.75" thickBot="1" x14ac:dyDescent="0.3">
      <c r="A419" s="116"/>
      <c r="B419" s="117"/>
      <c r="C419" s="23" t="s">
        <v>3</v>
      </c>
      <c r="D419" s="31">
        <f t="shared" si="66"/>
        <v>0</v>
      </c>
      <c r="E419" s="30">
        <f t="shared" si="67"/>
        <v>0</v>
      </c>
      <c r="F419" s="30">
        <f t="shared" si="68"/>
        <v>0</v>
      </c>
      <c r="G419" s="30">
        <f t="shared" si="68"/>
        <v>0</v>
      </c>
      <c r="H419" s="30">
        <f t="shared" si="69"/>
        <v>0</v>
      </c>
      <c r="I419" s="122"/>
      <c r="J419" s="123"/>
      <c r="K419" s="22"/>
    </row>
    <row r="420" spans="1:11" ht="16.5" thickBot="1" x14ac:dyDescent="0.3">
      <c r="A420" s="112" t="s">
        <v>38</v>
      </c>
      <c r="B420" s="113"/>
      <c r="C420" s="23" t="s">
        <v>1</v>
      </c>
      <c r="D420" s="31">
        <f>E420+F420+G420+H420</f>
        <v>741060.27396999975</v>
      </c>
      <c r="E420" s="31">
        <f>E421+E422+E423+E424+E425+E426+E427</f>
        <v>592331.09604999993</v>
      </c>
      <c r="F420" s="31">
        <f>F421+F422+F423+F424+F425+F426+F427</f>
        <v>87016.687659999996</v>
      </c>
      <c r="G420" s="31">
        <f t="shared" ref="G420:H420" si="70">G421+G422+G423+G424+G425+G426+G427</f>
        <v>19976.323499999999</v>
      </c>
      <c r="H420" s="31">
        <f t="shared" si="70"/>
        <v>41736.166759999993</v>
      </c>
      <c r="I420" s="118"/>
      <c r="J420" s="119"/>
    </row>
    <row r="421" spans="1:11" ht="16.5" thickBot="1" x14ac:dyDescent="0.3">
      <c r="A421" s="114"/>
      <c r="B421" s="115"/>
      <c r="C421" s="23">
        <v>2020</v>
      </c>
      <c r="D421" s="31">
        <f>E421+F421+G421+H421</f>
        <v>118297.73999999999</v>
      </c>
      <c r="E421" s="31">
        <f t="shared" ref="E421:E427" si="71">E413+E356+E273+E216+E76+E43</f>
        <v>82638.349999999991</v>
      </c>
      <c r="F421" s="31">
        <f t="shared" ref="F421:H421" si="72">F413+F356+F273+F216+F76+F43</f>
        <v>23185.89</v>
      </c>
      <c r="G421" s="31">
        <f t="shared" si="72"/>
        <v>3382.54</v>
      </c>
      <c r="H421" s="31">
        <f t="shared" si="72"/>
        <v>9090.9599999999991</v>
      </c>
      <c r="I421" s="120"/>
      <c r="J421" s="121"/>
    </row>
    <row r="422" spans="1:11" ht="16.5" thickBot="1" x14ac:dyDescent="0.3">
      <c r="A422" s="114"/>
      <c r="B422" s="115"/>
      <c r="C422" s="23">
        <v>2021</v>
      </c>
      <c r="D422" s="31">
        <f t="shared" ref="D422" si="73">E422+F422+G422+H422</f>
        <v>71966.880000000005</v>
      </c>
      <c r="E422" s="31">
        <f t="shared" si="71"/>
        <v>52210</v>
      </c>
      <c r="F422" s="31">
        <f t="shared" ref="F422:H426" si="74">F414+F357+F274+F217+F77+F44</f>
        <v>12838</v>
      </c>
      <c r="G422" s="31">
        <f t="shared" si="74"/>
        <v>2296.6</v>
      </c>
      <c r="H422" s="31">
        <f t="shared" si="74"/>
        <v>4622.28</v>
      </c>
      <c r="I422" s="120"/>
      <c r="J422" s="121"/>
    </row>
    <row r="423" spans="1:11" ht="16.5" thickBot="1" x14ac:dyDescent="0.3">
      <c r="A423" s="114"/>
      <c r="B423" s="115"/>
      <c r="C423" s="23">
        <v>2022</v>
      </c>
      <c r="D423" s="31">
        <f>E423+F423+G423+H423</f>
        <v>244945.52331000002</v>
      </c>
      <c r="E423" s="31">
        <f>E415+E358+E275+E218+E78+E45</f>
        <v>195275.85799999998</v>
      </c>
      <c r="F423" s="31">
        <f t="shared" si="74"/>
        <v>19227.68561</v>
      </c>
      <c r="G423" s="31">
        <f t="shared" si="74"/>
        <v>7947.5596999999998</v>
      </c>
      <c r="H423" s="31">
        <f t="shared" si="74"/>
        <v>22494.42</v>
      </c>
      <c r="I423" s="120"/>
      <c r="J423" s="121"/>
    </row>
    <row r="424" spans="1:11" ht="16.5" thickBot="1" x14ac:dyDescent="0.3">
      <c r="A424" s="114"/>
      <c r="B424" s="115"/>
      <c r="C424" s="23">
        <v>2023</v>
      </c>
      <c r="D424" s="31">
        <f>E424+F424+G424+H424</f>
        <v>247599.64689999999</v>
      </c>
      <c r="E424" s="31">
        <f t="shared" si="71"/>
        <v>209994.41805000001</v>
      </c>
      <c r="F424" s="31">
        <f t="shared" si="74"/>
        <v>27374.942049999998</v>
      </c>
      <c r="G424" s="31">
        <f t="shared" si="74"/>
        <v>5990.3238000000001</v>
      </c>
      <c r="H424" s="31">
        <f>H416+H359+H276+H219+H79+H46</f>
        <v>4239.9629999999997</v>
      </c>
      <c r="I424" s="120"/>
      <c r="J424" s="121"/>
    </row>
    <row r="425" spans="1:11" ht="16.5" thickBot="1" x14ac:dyDescent="0.3">
      <c r="A425" s="114"/>
      <c r="B425" s="115"/>
      <c r="C425" s="23">
        <v>2024</v>
      </c>
      <c r="D425" s="31">
        <f t="shared" ref="D425:D427" si="75">E425+F425+G425+H425</f>
        <v>58250.483759999996</v>
      </c>
      <c r="E425" s="31">
        <f t="shared" si="71"/>
        <v>52212.469999999994</v>
      </c>
      <c r="F425" s="31">
        <f t="shared" si="74"/>
        <v>4390.17</v>
      </c>
      <c r="G425" s="31">
        <f t="shared" si="74"/>
        <v>359.3</v>
      </c>
      <c r="H425" s="31">
        <f t="shared" si="74"/>
        <v>1288.54376</v>
      </c>
      <c r="I425" s="120"/>
      <c r="J425" s="121"/>
    </row>
    <row r="426" spans="1:11" ht="60.75" thickBot="1" x14ac:dyDescent="0.3">
      <c r="A426" s="114"/>
      <c r="B426" s="115"/>
      <c r="C426" s="23" t="s">
        <v>15</v>
      </c>
      <c r="D426" s="31">
        <f t="shared" si="75"/>
        <v>0</v>
      </c>
      <c r="E426" s="31">
        <f t="shared" si="71"/>
        <v>0</v>
      </c>
      <c r="F426" s="31">
        <f t="shared" si="74"/>
        <v>0</v>
      </c>
      <c r="G426" s="31">
        <f t="shared" si="74"/>
        <v>0</v>
      </c>
      <c r="H426" s="31">
        <f t="shared" si="74"/>
        <v>0</v>
      </c>
      <c r="I426" s="120"/>
      <c r="J426" s="121"/>
    </row>
    <row r="427" spans="1:11" ht="60.75" thickBot="1" x14ac:dyDescent="0.3">
      <c r="A427" s="116"/>
      <c r="B427" s="117"/>
      <c r="C427" s="23" t="s">
        <v>3</v>
      </c>
      <c r="D427" s="31">
        <f t="shared" si="75"/>
        <v>0</v>
      </c>
      <c r="E427" s="31">
        <f t="shared" si="71"/>
        <v>0</v>
      </c>
      <c r="F427" s="30">
        <v>0</v>
      </c>
      <c r="G427" s="31">
        <f t="shared" ref="G427" si="76">G419+G362+G279+G222+G82+G49</f>
        <v>0</v>
      </c>
      <c r="H427" s="30">
        <v>0</v>
      </c>
      <c r="I427" s="122"/>
      <c r="J427" s="123"/>
    </row>
    <row r="430" spans="1:11" x14ac:dyDescent="0.25">
      <c r="D430" s="50">
        <f>D424-H22</f>
        <v>245956.72689999998</v>
      </c>
    </row>
  </sheetData>
  <mergeCells count="249">
    <mergeCell ref="A207:A214"/>
    <mergeCell ref="J215:J222"/>
    <mergeCell ref="C204:C205"/>
    <mergeCell ref="B197:B205"/>
    <mergeCell ref="J197:J205"/>
    <mergeCell ref="B206:B214"/>
    <mergeCell ref="C213:C214"/>
    <mergeCell ref="D213:D214"/>
    <mergeCell ref="E213:E214"/>
    <mergeCell ref="F213:F214"/>
    <mergeCell ref="G213:G214"/>
    <mergeCell ref="H213:H214"/>
    <mergeCell ref="I213:I214"/>
    <mergeCell ref="J206:J214"/>
    <mergeCell ref="D204:D205"/>
    <mergeCell ref="E204:E205"/>
    <mergeCell ref="F204:F205"/>
    <mergeCell ref="G204:G205"/>
    <mergeCell ref="H204:H205"/>
    <mergeCell ref="I204:I205"/>
    <mergeCell ref="A198:A205"/>
    <mergeCell ref="A412:B419"/>
    <mergeCell ref="I412:J419"/>
    <mergeCell ref="A420:B427"/>
    <mergeCell ref="I420:J427"/>
    <mergeCell ref="B347:B354"/>
    <mergeCell ref="J347:J354"/>
    <mergeCell ref="A348:A354"/>
    <mergeCell ref="A233:A239"/>
    <mergeCell ref="A388:A395"/>
    <mergeCell ref="B388:B395"/>
    <mergeCell ref="J388:J395"/>
    <mergeCell ref="A396:A403"/>
    <mergeCell ref="B396:B403"/>
    <mergeCell ref="J396:J403"/>
    <mergeCell ref="A404:A411"/>
    <mergeCell ref="B404:B411"/>
    <mergeCell ref="J404:J411"/>
    <mergeCell ref="A364:A371"/>
    <mergeCell ref="B364:B371"/>
    <mergeCell ref="J364:J371"/>
    <mergeCell ref="A372:A379"/>
    <mergeCell ref="B372:B379"/>
    <mergeCell ref="J372:J379"/>
    <mergeCell ref="A380:A387"/>
    <mergeCell ref="B380:B387"/>
    <mergeCell ref="J380:J387"/>
    <mergeCell ref="A331:A338"/>
    <mergeCell ref="B331:B338"/>
    <mergeCell ref="J331:J338"/>
    <mergeCell ref="B339:B346"/>
    <mergeCell ref="J339:J346"/>
    <mergeCell ref="A340:A346"/>
    <mergeCell ref="A355:B362"/>
    <mergeCell ref="I355:J362"/>
    <mergeCell ref="A363:J363"/>
    <mergeCell ref="A307:A314"/>
    <mergeCell ref="B307:B314"/>
    <mergeCell ref="J307:J314"/>
    <mergeCell ref="A315:A322"/>
    <mergeCell ref="B315:B322"/>
    <mergeCell ref="J315:J322"/>
    <mergeCell ref="B323:B330"/>
    <mergeCell ref="J323:J330"/>
    <mergeCell ref="A324:A330"/>
    <mergeCell ref="A280:J282"/>
    <mergeCell ref="A283:A290"/>
    <mergeCell ref="B283:B290"/>
    <mergeCell ref="J283:J290"/>
    <mergeCell ref="B291:B298"/>
    <mergeCell ref="J291:J298"/>
    <mergeCell ref="A292:A298"/>
    <mergeCell ref="A299:A306"/>
    <mergeCell ref="B299:B306"/>
    <mergeCell ref="J299:J306"/>
    <mergeCell ref="K186:K187"/>
    <mergeCell ref="B188:B196"/>
    <mergeCell ref="A189:A196"/>
    <mergeCell ref="C195:C196"/>
    <mergeCell ref="D195:D196"/>
    <mergeCell ref="E195:E196"/>
    <mergeCell ref="F195:F196"/>
    <mergeCell ref="G195:G196"/>
    <mergeCell ref="H195:H196"/>
    <mergeCell ref="I195:I196"/>
    <mergeCell ref="K195:K196"/>
    <mergeCell ref="B179:B187"/>
    <mergeCell ref="J179:J196"/>
    <mergeCell ref="A180:A187"/>
    <mergeCell ref="C186:C187"/>
    <mergeCell ref="D186:D187"/>
    <mergeCell ref="E186:E187"/>
    <mergeCell ref="F186:F187"/>
    <mergeCell ref="G186:G187"/>
    <mergeCell ref="H186:H187"/>
    <mergeCell ref="I186:I187"/>
    <mergeCell ref="A171:A178"/>
    <mergeCell ref="C177:C178"/>
    <mergeCell ref="D177:D178"/>
    <mergeCell ref="E177:E178"/>
    <mergeCell ref="F177:F178"/>
    <mergeCell ref="G177:G178"/>
    <mergeCell ref="H177:H178"/>
    <mergeCell ref="I177:I178"/>
    <mergeCell ref="K177:K178"/>
    <mergeCell ref="B170:B178"/>
    <mergeCell ref="J170:J178"/>
    <mergeCell ref="K159:K160"/>
    <mergeCell ref="B161:B169"/>
    <mergeCell ref="J161:J169"/>
    <mergeCell ref="A162:A169"/>
    <mergeCell ref="C168:C169"/>
    <mergeCell ref="D168:D169"/>
    <mergeCell ref="E168:E169"/>
    <mergeCell ref="F168:F169"/>
    <mergeCell ref="G168:G169"/>
    <mergeCell ref="H168:H169"/>
    <mergeCell ref="I168:I169"/>
    <mergeCell ref="K168:K169"/>
    <mergeCell ref="B152:B160"/>
    <mergeCell ref="J152:J160"/>
    <mergeCell ref="A153:A160"/>
    <mergeCell ref="C159:C160"/>
    <mergeCell ref="D159:D160"/>
    <mergeCell ref="E159:E160"/>
    <mergeCell ref="F159:F160"/>
    <mergeCell ref="G159:G160"/>
    <mergeCell ref="H159:H160"/>
    <mergeCell ref="I159:I160"/>
    <mergeCell ref="K141:K142"/>
    <mergeCell ref="B143:B151"/>
    <mergeCell ref="J143:J151"/>
    <mergeCell ref="A144:A151"/>
    <mergeCell ref="C150:C151"/>
    <mergeCell ref="D150:D151"/>
    <mergeCell ref="E150:E151"/>
    <mergeCell ref="F150:F151"/>
    <mergeCell ref="G150:G151"/>
    <mergeCell ref="H150:H151"/>
    <mergeCell ref="I150:I151"/>
    <mergeCell ref="K150:K151"/>
    <mergeCell ref="B134:B142"/>
    <mergeCell ref="J134:J142"/>
    <mergeCell ref="A135:A142"/>
    <mergeCell ref="C141:C142"/>
    <mergeCell ref="D141:D142"/>
    <mergeCell ref="E141:E142"/>
    <mergeCell ref="F141:F142"/>
    <mergeCell ref="G141:G142"/>
    <mergeCell ref="H141:H142"/>
    <mergeCell ref="I141:I142"/>
    <mergeCell ref="K123:K124"/>
    <mergeCell ref="B125:B133"/>
    <mergeCell ref="J125:J133"/>
    <mergeCell ref="A126:A133"/>
    <mergeCell ref="C132:C133"/>
    <mergeCell ref="D132:D133"/>
    <mergeCell ref="E132:E133"/>
    <mergeCell ref="F132:F133"/>
    <mergeCell ref="G132:G133"/>
    <mergeCell ref="H132:H133"/>
    <mergeCell ref="I132:I133"/>
    <mergeCell ref="K132:K133"/>
    <mergeCell ref="G6:G7"/>
    <mergeCell ref="H6:H7"/>
    <mergeCell ref="A8:J8"/>
    <mergeCell ref="A9:J9"/>
    <mergeCell ref="B10:B17"/>
    <mergeCell ref="J10:J17"/>
    <mergeCell ref="A11:A17"/>
    <mergeCell ref="A4:A7"/>
    <mergeCell ref="B4:B7"/>
    <mergeCell ref="C4:C7"/>
    <mergeCell ref="D4:H4"/>
    <mergeCell ref="I4:I7"/>
    <mergeCell ref="J4:J7"/>
    <mergeCell ref="D5:H5"/>
    <mergeCell ref="D6:D7"/>
    <mergeCell ref="E6:E7"/>
    <mergeCell ref="F6:F7"/>
    <mergeCell ref="A34:A41"/>
    <mergeCell ref="B34:B41"/>
    <mergeCell ref="J34:J41"/>
    <mergeCell ref="A42:B49"/>
    <mergeCell ref="I42:J49"/>
    <mergeCell ref="A50:J50"/>
    <mergeCell ref="A18:A25"/>
    <mergeCell ref="B18:B25"/>
    <mergeCell ref="J18:J25"/>
    <mergeCell ref="A26:A33"/>
    <mergeCell ref="B26:B33"/>
    <mergeCell ref="J26:J33"/>
    <mergeCell ref="B67:B74"/>
    <mergeCell ref="J67:J74"/>
    <mergeCell ref="A68:A74"/>
    <mergeCell ref="A75:B82"/>
    <mergeCell ref="I75:J82"/>
    <mergeCell ref="A83:J83"/>
    <mergeCell ref="A51:A58"/>
    <mergeCell ref="B51:B58"/>
    <mergeCell ref="J51:J58"/>
    <mergeCell ref="B59:B66"/>
    <mergeCell ref="J59:J66"/>
    <mergeCell ref="A60:A66"/>
    <mergeCell ref="B100:B107"/>
    <mergeCell ref="J100:J107"/>
    <mergeCell ref="A101:A107"/>
    <mergeCell ref="A84:A91"/>
    <mergeCell ref="B84:B91"/>
    <mergeCell ref="J84:J91"/>
    <mergeCell ref="A92:A99"/>
    <mergeCell ref="B92:B99"/>
    <mergeCell ref="J92:J99"/>
    <mergeCell ref="J108:J115"/>
    <mergeCell ref="A109:A115"/>
    <mergeCell ref="B116:B124"/>
    <mergeCell ref="J116:J124"/>
    <mergeCell ref="C123:C124"/>
    <mergeCell ref="D123:D124"/>
    <mergeCell ref="E123:E124"/>
    <mergeCell ref="F123:F124"/>
    <mergeCell ref="G123:G124"/>
    <mergeCell ref="H123:H124"/>
    <mergeCell ref="I123:I124"/>
    <mergeCell ref="A117:A124"/>
    <mergeCell ref="A272:B279"/>
    <mergeCell ref="I272:J279"/>
    <mergeCell ref="H1:J2"/>
    <mergeCell ref="A3:J3"/>
    <mergeCell ref="B248:B255"/>
    <mergeCell ref="J248:J255"/>
    <mergeCell ref="A249:A255"/>
    <mergeCell ref="B256:B263"/>
    <mergeCell ref="J256:J263"/>
    <mergeCell ref="A257:A263"/>
    <mergeCell ref="B264:B271"/>
    <mergeCell ref="J264:J271"/>
    <mergeCell ref="A265:A271"/>
    <mergeCell ref="A215:B222"/>
    <mergeCell ref="A223:J223"/>
    <mergeCell ref="A224:A231"/>
    <mergeCell ref="B224:B231"/>
    <mergeCell ref="J224:J231"/>
    <mergeCell ref="B232:B239"/>
    <mergeCell ref="J232:J239"/>
    <mergeCell ref="B240:B247"/>
    <mergeCell ref="J240:J247"/>
    <mergeCell ref="A241:A247"/>
    <mergeCell ref="B108:B115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G1" sqref="G1:I2"/>
    </sheetView>
  </sheetViews>
  <sheetFormatPr defaultRowHeight="15" x14ac:dyDescent="0.25"/>
  <cols>
    <col min="1" max="1" width="15.140625" customWidth="1"/>
    <col min="2" max="2" width="12.28515625" bestFit="1" customWidth="1"/>
    <col min="3" max="3" width="10.85546875" bestFit="1" customWidth="1"/>
    <col min="4" max="4" width="12.28515625" bestFit="1" customWidth="1"/>
    <col min="5" max="5" width="13.7109375" bestFit="1" customWidth="1"/>
    <col min="6" max="6" width="14.140625" customWidth="1"/>
    <col min="7" max="7" width="10.42578125" customWidth="1"/>
    <col min="8" max="8" width="9.7109375" customWidth="1"/>
    <col min="9" max="9" width="15" bestFit="1" customWidth="1"/>
  </cols>
  <sheetData>
    <row r="1" spans="1:9" x14ac:dyDescent="0.25">
      <c r="G1" s="60" t="s">
        <v>149</v>
      </c>
      <c r="H1" s="60"/>
      <c r="I1" s="60"/>
    </row>
    <row r="2" spans="1:9" ht="83.25" customHeight="1" x14ac:dyDescent="0.25">
      <c r="G2" s="60"/>
      <c r="H2" s="60"/>
      <c r="I2" s="60"/>
    </row>
    <row r="3" spans="1:9" x14ac:dyDescent="0.25">
      <c r="A3" s="60" t="s">
        <v>143</v>
      </c>
      <c r="B3" s="153"/>
      <c r="C3" s="153"/>
      <c r="D3" s="153"/>
      <c r="E3" s="153"/>
      <c r="F3" s="153"/>
      <c r="G3" s="153"/>
      <c r="H3" s="153"/>
      <c r="I3" s="153"/>
    </row>
    <row r="4" spans="1:9" ht="83.25" customHeight="1" thickBot="1" x14ac:dyDescent="0.3">
      <c r="A4" s="109"/>
      <c r="B4" s="109"/>
      <c r="C4" s="109"/>
      <c r="D4" s="109"/>
      <c r="E4" s="109"/>
      <c r="F4" s="109"/>
      <c r="G4" s="109"/>
      <c r="H4" s="109"/>
      <c r="I4" s="109"/>
    </row>
    <row r="5" spans="1:9" ht="63.75" thickBot="1" x14ac:dyDescent="0.3">
      <c r="A5" s="16"/>
      <c r="B5" s="17">
        <v>2020</v>
      </c>
      <c r="C5" s="17">
        <v>2021</v>
      </c>
      <c r="D5" s="17">
        <v>2022</v>
      </c>
      <c r="E5" s="18">
        <v>2023</v>
      </c>
      <c r="F5" s="19">
        <v>2024</v>
      </c>
      <c r="G5" s="19" t="s">
        <v>2</v>
      </c>
      <c r="H5" s="19" t="s">
        <v>40</v>
      </c>
      <c r="I5" s="19" t="s">
        <v>1</v>
      </c>
    </row>
    <row r="6" spans="1:9" ht="60.75" thickBot="1" x14ac:dyDescent="0.3">
      <c r="A6" s="20" t="s">
        <v>41</v>
      </c>
      <c r="B6" s="42">
        <f>'Приложение № 5'!G421</f>
        <v>3382.54</v>
      </c>
      <c r="C6" s="42">
        <f>'Приложение № 5'!G422</f>
        <v>2296.6</v>
      </c>
      <c r="D6" s="42">
        <f>'Приложение № 5'!G423</f>
        <v>7947.5596999999998</v>
      </c>
      <c r="E6" s="42">
        <f>'Приложение № 5'!G424</f>
        <v>5990.3238000000001</v>
      </c>
      <c r="F6" s="42">
        <f>'Приложение № 5'!G425</f>
        <v>359.3</v>
      </c>
      <c r="G6" s="42">
        <f>'Приложение № 5'!L421</f>
        <v>0</v>
      </c>
      <c r="H6" s="42">
        <f>'Приложение № 5'!M421</f>
        <v>0</v>
      </c>
      <c r="I6" s="46">
        <f>B6+C6+D6+E6+F6+G6+H6</f>
        <v>19976.323499999999</v>
      </c>
    </row>
    <row r="7" spans="1:9" ht="59.25" customHeight="1" x14ac:dyDescent="0.25">
      <c r="A7" s="110" t="s">
        <v>42</v>
      </c>
      <c r="B7" s="104">
        <f>'Приложение № 5'!E421</f>
        <v>82638.349999999991</v>
      </c>
      <c r="C7" s="104">
        <f>'Приложение № 5'!E422</f>
        <v>52210</v>
      </c>
      <c r="D7" s="104">
        <f>'Приложение № 5'!E423</f>
        <v>195275.85799999998</v>
      </c>
      <c r="E7" s="104">
        <f>'Приложение № 5'!E424</f>
        <v>209994.41805000001</v>
      </c>
      <c r="F7" s="104">
        <f>'Приложение № 5'!E425</f>
        <v>52212.469999999994</v>
      </c>
      <c r="G7" s="104">
        <f>'Приложение № 5'!E426</f>
        <v>0</v>
      </c>
      <c r="H7" s="104">
        <f>'Приложение № 5'!E427</f>
        <v>0</v>
      </c>
      <c r="I7" s="151">
        <f>B7+C7+D7+E7+F7+G7+H7</f>
        <v>592331.09604999993</v>
      </c>
    </row>
    <row r="8" spans="1:9" ht="15.75" thickBot="1" x14ac:dyDescent="0.3">
      <c r="A8" s="111"/>
      <c r="B8" s="105"/>
      <c r="C8" s="105"/>
      <c r="D8" s="105"/>
      <c r="E8" s="105"/>
      <c r="F8" s="105"/>
      <c r="G8" s="105"/>
      <c r="H8" s="105"/>
      <c r="I8" s="152"/>
    </row>
    <row r="9" spans="1:9" ht="45.75" thickBot="1" x14ac:dyDescent="0.3">
      <c r="A9" s="20" t="s">
        <v>43</v>
      </c>
      <c r="B9" s="42">
        <f>'Приложение № 5'!F421</f>
        <v>23185.89</v>
      </c>
      <c r="C9" s="42">
        <f>'Приложение № 5'!F422</f>
        <v>12838</v>
      </c>
      <c r="D9" s="42">
        <f>'Приложение № 5'!F423</f>
        <v>19227.68561</v>
      </c>
      <c r="E9" s="47">
        <f>'Приложение № 5'!F424</f>
        <v>27374.942049999998</v>
      </c>
      <c r="F9" s="48">
        <f>'Приложение № 5'!F425</f>
        <v>4390.17</v>
      </c>
      <c r="G9" s="48">
        <f>'Приложение № 5'!F426</f>
        <v>0</v>
      </c>
      <c r="H9" s="48">
        <f>'Приложение № 5'!F427</f>
        <v>0</v>
      </c>
      <c r="I9" s="49">
        <f>B9+C9+D9+E9+F9+G9+H9</f>
        <v>87016.687659999996</v>
      </c>
    </row>
    <row r="10" spans="1:9" ht="45.75" thickBot="1" x14ac:dyDescent="0.3">
      <c r="A10" s="20" t="s">
        <v>44</v>
      </c>
      <c r="B10" s="42">
        <f>'Приложение № 5'!H421</f>
        <v>9090.9599999999991</v>
      </c>
      <c r="C10" s="42">
        <f>'Приложение № 5'!H422</f>
        <v>4622.28</v>
      </c>
      <c r="D10" s="42">
        <f>'Приложение № 5'!H423</f>
        <v>22494.42</v>
      </c>
      <c r="E10" s="47">
        <f>'Приложение № 5'!H424</f>
        <v>4239.9629999999997</v>
      </c>
      <c r="F10" s="48">
        <f>'Приложение № 5'!H425</f>
        <v>1288.54376</v>
      </c>
      <c r="G10" s="48">
        <f>'Приложение № 5'!H426</f>
        <v>0</v>
      </c>
      <c r="H10" s="48">
        <f>'Приложение № 5'!H427</f>
        <v>0</v>
      </c>
      <c r="I10" s="49">
        <f>SUM(B10:H10)</f>
        <v>41736.166759999993</v>
      </c>
    </row>
    <row r="11" spans="1:9" ht="16.5" thickBot="1" x14ac:dyDescent="0.3">
      <c r="A11" s="21" t="s">
        <v>45</v>
      </c>
      <c r="B11" s="44">
        <f>SUM(B6:B10)</f>
        <v>118297.73999999999</v>
      </c>
      <c r="C11" s="44">
        <f t="shared" ref="C11:H11" si="0">SUM(C6:C10)</f>
        <v>71966.880000000005</v>
      </c>
      <c r="D11" s="44">
        <f t="shared" si="0"/>
        <v>244945.52330999996</v>
      </c>
      <c r="E11" s="44">
        <f t="shared" si="0"/>
        <v>247599.64689999999</v>
      </c>
      <c r="F11" s="44">
        <f t="shared" si="0"/>
        <v>58250.483759999996</v>
      </c>
      <c r="G11" s="44">
        <f t="shared" si="0"/>
        <v>0</v>
      </c>
      <c r="H11" s="44">
        <f t="shared" si="0"/>
        <v>0</v>
      </c>
      <c r="I11" s="46">
        <f>SUM(I6:I10)</f>
        <v>741060.27396999998</v>
      </c>
    </row>
  </sheetData>
  <mergeCells count="11">
    <mergeCell ref="H7:H8"/>
    <mergeCell ref="I7:I8"/>
    <mergeCell ref="G1:I2"/>
    <mergeCell ref="A3:I4"/>
    <mergeCell ref="A7:A8"/>
    <mergeCell ref="B7:B8"/>
    <mergeCell ref="D7:D8"/>
    <mergeCell ref="E7:E8"/>
    <mergeCell ref="F7:F8"/>
    <mergeCell ref="G7:G8"/>
    <mergeCell ref="C7:C8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Приложение №1</vt:lpstr>
      <vt:lpstr>Приложение №2</vt:lpstr>
      <vt:lpstr>Приложение № 3</vt:lpstr>
      <vt:lpstr>Приложение № 4</vt:lpstr>
      <vt:lpstr>Приложение № 5</vt:lpstr>
      <vt:lpstr>Приложение № 6</vt:lpstr>
      <vt:lpstr>'Приложение № 4'!_Hlk121132743</vt:lpstr>
      <vt:lpstr>'Приложение №1'!_Hlk121132743</vt:lpstr>
      <vt:lpstr>'Приложение №2'!_Hlk121132784</vt:lpstr>
      <vt:lpstr>'Приложение № 5'!OLE_LINK1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2024-04-03T08:29:03Z</dcterms:modified>
</cp:coreProperties>
</file>