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8-Комплаенс\Desktop\РАЗВИТИЕ КОНКУРЕНЦИИ\Отчет 50%\2023\"/>
    </mc:Choice>
  </mc:AlternateContent>
  <xr:revisionPtr revIDLastSave="0" documentId="13_ncr:1_{AE5D86D6-0C43-4064-8BAE-C12FC23FA3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мониторинг ХС" sheetId="1" r:id="rId1"/>
  </sheets>
  <definedNames>
    <definedName name="_xlnm.Print_Titles" localSheetId="0">'мониторинг ХС'!$B:$C</definedName>
  </definedNames>
  <calcPr calcId="191029"/>
</workbook>
</file>

<file path=xl/calcChain.xml><?xml version="1.0" encoding="utf-8"?>
<calcChain xmlns="http://schemas.openxmlformats.org/spreadsheetml/2006/main">
  <c r="Y39" i="1" l="1"/>
  <c r="P39" i="1"/>
  <c r="Y31" i="1"/>
  <c r="X31" i="1"/>
  <c r="Y13" i="1" l="1"/>
  <c r="Y15" i="1" s="1"/>
  <c r="Y7" i="1"/>
  <c r="P13" i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Y6" i="1"/>
  <c r="Y8" i="1" s="1"/>
  <c r="P6" i="1"/>
  <c r="P7" i="1" s="1"/>
  <c r="P8" i="1" s="1"/>
  <c r="P9" i="1" s="1"/>
  <c r="P10" i="1" s="1"/>
  <c r="P11" i="1" s="1"/>
  <c r="Y16" i="1" l="1"/>
  <c r="Y14" i="1"/>
  <c r="Y9" i="1"/>
  <c r="Y10" i="1"/>
  <c r="Y11" i="1" s="1"/>
  <c r="Y18" i="1" l="1"/>
  <c r="Y21" i="1" s="1"/>
  <c r="Y24" i="1" s="1"/>
  <c r="Y17" i="1"/>
  <c r="Y20" i="1" s="1"/>
  <c r="Y23" i="1" s="1"/>
  <c r="Y26" i="1" s="1"/>
  <c r="Y19" i="1"/>
  <c r="Y22" i="1" s="1"/>
  <c r="Y25" i="1" s="1"/>
  <c r="P31" i="1" l="1"/>
  <c r="P37" i="1"/>
  <c r="Y37" i="1"/>
  <c r="P35" i="1"/>
  <c r="Y33" i="1"/>
  <c r="AD29" i="1" l="1"/>
  <c r="M33" i="1"/>
  <c r="N33" i="1"/>
  <c r="O33" i="1"/>
  <c r="AG33" i="1"/>
  <c r="N6" i="1"/>
  <c r="M6" i="1"/>
  <c r="AH37" i="1"/>
  <c r="AF37" i="1"/>
  <c r="AE37" i="1"/>
  <c r="AD37" i="1"/>
  <c r="AK37" i="1"/>
  <c r="X37" i="1"/>
  <c r="AJ37" i="1" s="1"/>
  <c r="W37" i="1"/>
  <c r="AI37" i="1" s="1"/>
  <c r="AG37" i="1"/>
  <c r="E37" i="1"/>
  <c r="AK35" i="1"/>
  <c r="X35" i="1"/>
  <c r="AJ35" i="1" s="1"/>
  <c r="W35" i="1"/>
  <c r="AI35" i="1" s="1"/>
  <c r="V35" i="1"/>
  <c r="AH35" i="1" s="1"/>
  <c r="AG35" i="1"/>
  <c r="O35" i="1"/>
  <c r="AF35" i="1" s="1"/>
  <c r="N35" i="1"/>
  <c r="AE35" i="1" s="1"/>
  <c r="M35" i="1"/>
  <c r="AD35" i="1" s="1"/>
  <c r="E35" i="1"/>
  <c r="AK33" i="1"/>
  <c r="X33" i="1"/>
  <c r="AJ33" i="1" s="1"/>
  <c r="W33" i="1"/>
  <c r="AI33" i="1" s="1"/>
  <c r="V33" i="1"/>
  <c r="AH33" i="1" s="1"/>
  <c r="AF33" i="1"/>
  <c r="AE33" i="1"/>
  <c r="AD33" i="1"/>
  <c r="E33" i="1"/>
  <c r="Y28" i="1"/>
  <c r="Y29" i="1" s="1"/>
  <c r="X29" i="1"/>
  <c r="X28" i="1" l="1"/>
  <c r="W28" i="1"/>
  <c r="N28" i="1"/>
  <c r="O28" i="1"/>
  <c r="P28" i="1"/>
  <c r="P29" i="1" l="1"/>
  <c r="X39" i="1" l="1"/>
  <c r="W39" i="1"/>
  <c r="V39" i="1"/>
  <c r="W29" i="1"/>
  <c r="O39" i="1"/>
  <c r="N39" i="1"/>
  <c r="M39" i="1"/>
  <c r="O29" i="1"/>
  <c r="N29" i="1"/>
  <c r="M28" i="1"/>
  <c r="M29" i="1" s="1"/>
  <c r="AK19" i="1" l="1"/>
  <c r="AK18" i="1"/>
  <c r="AJ9" i="1"/>
  <c r="AK9" i="1"/>
  <c r="AK7" i="1"/>
  <c r="AJ11" i="1"/>
  <c r="AE39" i="1"/>
  <c r="AF39" i="1"/>
  <c r="AG39" i="1"/>
  <c r="AD39" i="1"/>
  <c r="AE29" i="1"/>
  <c r="AF29" i="1"/>
  <c r="AG29" i="1"/>
  <c r="AF13" i="1"/>
  <c r="AD13" i="1"/>
  <c r="AG8" i="1"/>
  <c r="AG9" i="1"/>
  <c r="AG10" i="1"/>
  <c r="AG11" i="1"/>
  <c r="AE11" i="1"/>
  <c r="AE10" i="1"/>
  <c r="AE9" i="1"/>
  <c r="AE8" i="1"/>
  <c r="AG7" i="1"/>
  <c r="AE7" i="1"/>
  <c r="AF6" i="1"/>
  <c r="AE6" i="1"/>
  <c r="AG6" i="1"/>
  <c r="AD6" i="1"/>
  <c r="AK39" i="1"/>
  <c r="AJ39" i="1"/>
  <c r="AI39" i="1"/>
  <c r="AH39" i="1"/>
  <c r="AH31" i="1"/>
  <c r="AI31" i="1"/>
  <c r="AH29" i="1"/>
  <c r="AI29" i="1"/>
  <c r="AI28" i="1"/>
  <c r="AH28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K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13" i="1"/>
  <c r="AK13" i="1"/>
  <c r="AJ13" i="1"/>
  <c r="AI13" i="1"/>
  <c r="AH7" i="1"/>
  <c r="AI7" i="1"/>
  <c r="AJ7" i="1"/>
  <c r="AH8" i="1"/>
  <c r="AI8" i="1"/>
  <c r="AK8" i="1"/>
  <c r="AH9" i="1"/>
  <c r="AI9" i="1"/>
  <c r="AH10" i="1"/>
  <c r="AI10" i="1"/>
  <c r="AH11" i="1"/>
  <c r="AI11" i="1"/>
  <c r="AK11" i="1"/>
  <c r="AI6" i="1"/>
  <c r="AJ6" i="1"/>
  <c r="AK6" i="1"/>
  <c r="AH6" i="1"/>
  <c r="AG28" i="1"/>
  <c r="AD7" i="1"/>
  <c r="AF7" i="1"/>
  <c r="AD8" i="1"/>
  <c r="AF8" i="1"/>
  <c r="AD9" i="1"/>
  <c r="AF9" i="1"/>
  <c r="AD10" i="1"/>
  <c r="AF10" i="1"/>
  <c r="AD11" i="1"/>
  <c r="AF11" i="1"/>
  <c r="AE28" i="1" l="1"/>
  <c r="AK10" i="1"/>
  <c r="AG13" i="1"/>
  <c r="AE13" i="1"/>
  <c r="AD28" i="1"/>
  <c r="AF28" i="1"/>
  <c r="AD31" i="1"/>
  <c r="AF31" i="1"/>
  <c r="AK20" i="1"/>
  <c r="AJ18" i="1"/>
  <c r="AJ17" i="1"/>
  <c r="AG31" i="1"/>
  <c r="AE31" i="1"/>
  <c r="AG15" i="1"/>
  <c r="AE15" i="1"/>
  <c r="AJ10" i="1"/>
  <c r="AJ8" i="1"/>
  <c r="AK29" i="1"/>
  <c r="AK28" i="1"/>
  <c r="AK31" i="1"/>
  <c r="AJ29" i="1"/>
  <c r="AJ31" i="1"/>
  <c r="AJ28" i="1"/>
  <c r="AK22" i="1" l="1"/>
  <c r="AK21" i="1"/>
  <c r="AJ20" i="1"/>
  <c r="AJ19" i="1"/>
  <c r="AG14" i="1"/>
  <c r="AD15" i="1"/>
  <c r="AD14" i="1"/>
  <c r="AE14" i="1"/>
  <c r="AF15" i="1"/>
  <c r="AF14" i="1"/>
  <c r="AE17" i="1"/>
  <c r="AG17" i="1"/>
  <c r="AJ22" i="1" l="1"/>
  <c r="AJ21" i="1"/>
  <c r="AK24" i="1"/>
  <c r="AK23" i="1"/>
  <c r="AF16" i="1"/>
  <c r="AF17" i="1"/>
  <c r="AD17" i="1"/>
  <c r="AG19" i="1"/>
  <c r="AE19" i="1"/>
  <c r="AE16" i="1"/>
  <c r="AD16" i="1"/>
  <c r="AG16" i="1"/>
  <c r="AK26" i="1" l="1"/>
  <c r="AK25" i="1"/>
  <c r="AJ24" i="1"/>
  <c r="AJ23" i="1"/>
  <c r="AD18" i="1"/>
  <c r="AD19" i="1"/>
  <c r="AF19" i="1"/>
  <c r="AF18" i="1"/>
  <c r="AG18" i="1"/>
  <c r="AE18" i="1"/>
  <c r="AE21" i="1"/>
  <c r="AG21" i="1"/>
  <c r="AJ26" i="1" l="1"/>
  <c r="AJ25" i="1"/>
  <c r="AF20" i="1"/>
  <c r="AF21" i="1"/>
  <c r="AD21" i="1"/>
  <c r="AD20" i="1"/>
  <c r="AG23" i="1"/>
  <c r="AG25" i="1"/>
  <c r="AE23" i="1"/>
  <c r="AE25" i="1"/>
  <c r="AE20" i="1"/>
  <c r="AG20" i="1"/>
  <c r="AD22" i="1" l="1"/>
  <c r="AD25" i="1"/>
  <c r="AD23" i="1"/>
  <c r="AF25" i="1"/>
  <c r="AF23" i="1"/>
  <c r="AF22" i="1"/>
  <c r="AG22" i="1"/>
  <c r="AE22" i="1"/>
  <c r="AF26" i="1" l="1"/>
  <c r="AF24" i="1"/>
  <c r="AD26" i="1"/>
  <c r="AD24" i="1"/>
  <c r="AE24" i="1"/>
  <c r="AE26" i="1"/>
  <c r="AG24" i="1"/>
  <c r="AG26" i="1"/>
</calcChain>
</file>

<file path=xl/sharedStrings.xml><?xml version="1.0" encoding="utf-8"?>
<sst xmlns="http://schemas.openxmlformats.org/spreadsheetml/2006/main" count="196" uniqueCount="77">
  <si>
    <t>Отчет о деятельности хозяйствующих субъектов, доля участия муниципального образования в которых составляет 50% и более</t>
  </si>
  <si>
    <t xml:space="preserve">Наименование хозяйствующего субъекта </t>
  </si>
  <si>
    <t>Доля участия муниципального образования, %</t>
  </si>
  <si>
    <t>Объем выручки хозяйствующего субъекта, тыс. руб.</t>
  </si>
  <si>
    <t>Объем финансирования из бюджета Томской области и бюджетов муниципальных образований, тыс. руб.</t>
  </si>
  <si>
    <t>Доля выручки в общей величине стоимостного оборота рынка</t>
  </si>
  <si>
    <t>Доля реализованных на рынке товаров, работ, услуг в натуральном выражении</t>
  </si>
  <si>
    <t xml:space="preserve">фактические данные </t>
  </si>
  <si>
    <t>Оценка</t>
  </si>
  <si>
    <t>ед.изм.</t>
  </si>
  <si>
    <t>Территория, на которой осуществляется деятельность                          (наименование муниципального образования)</t>
  </si>
  <si>
    <t>№</t>
  </si>
  <si>
    <t>Идентификационный номер налогоплательщика (ИНН)</t>
  </si>
  <si>
    <t>Наименование рынка товаров, работ, услуг Томской области,
на котором осуществляет деятельность хозяйствующий субъект*</t>
  </si>
  <si>
    <t xml:space="preserve">Учредитель хозяйствующего субъекта </t>
  </si>
  <si>
    <t>Виды деятельности, предусмотренные уставом</t>
  </si>
  <si>
    <t>* В случае отсутствия хозяйствующего субъекта  в перечне товарных рынков, проставляется прочерк</t>
  </si>
  <si>
    <t>Первомайский район</t>
  </si>
  <si>
    <t>Муниципальное бюджетное дошкольное общеобразовательное учреждение 
Комсомольский детский сад</t>
  </si>
  <si>
    <t>Муниципальное бюджетное дошкольное общеобразовательное учреждение 
Первомайский детский сад "Березка"</t>
  </si>
  <si>
    <t>Муниципальное бюджетное дошкольное общеобразовательное учреждение 
Первомайский детский сад "Сказка"</t>
  </si>
  <si>
    <t>Муниципальное бюджетное дошкольное общеобразовательное учреждение 
Улу-Юльский детский сад</t>
  </si>
  <si>
    <t>Муниципальное автономное дошкольное общеобразовательное учреждение 
детский сад "Родничок" Первомайского района</t>
  </si>
  <si>
    <t>чел.</t>
  </si>
  <si>
    <t>Муниципальное бюджетное общеобразовательное учреждение 
Беляйская основная общеобразовательная школа</t>
  </si>
  <si>
    <t>Муниципальное бюджетное общеобразовательное учреждение основная 
общеобразовательная школа п. Новый</t>
  </si>
  <si>
    <t>Муниципальное бюджетное общеобразовательное учреждение 
Ежинская основная общеобразовательная школа</t>
  </si>
  <si>
    <t>Муниципальное автономное общеобразовательное учреждение 
Альмяковская основная общеобразовательная школа</t>
  </si>
  <si>
    <t>Муниципальное автономное общеобразовательное учреждение 
Туендатская основная общеобразовательная школа</t>
  </si>
  <si>
    <t xml:space="preserve">Муниципальное бюджетное общеобразовательное учреждение 
Березовская средняя общеобразовательная школа </t>
  </si>
  <si>
    <t xml:space="preserve">Муниципальное бюджетное общеобразовательное учреждение 
Комсомольская основная общеобразовательная школа </t>
  </si>
  <si>
    <t>Муниципальное бюджетное общеобразовательное учреждение 
Куяновская средняя общеобразовательная школа</t>
  </si>
  <si>
    <t>Муниципальное бюджетное общеобразовательное учреждение 
Ореховская средняя общеобразовательная школа</t>
  </si>
  <si>
    <t>Муниципальное бюджетное общеобразовательное учреждение 
Первомайская средняя общеобразовательная школа</t>
  </si>
  <si>
    <t>Муниципальное автономное общеобразовательное учреждение 
Аргат-Юльская средняя общеобразовательная школа</t>
  </si>
  <si>
    <t>Муниципальное автономное общеобразовательное учреждение 
Сергееевская средняя общеобразовательная школа</t>
  </si>
  <si>
    <t>Муниципальное автономное общеобразовательное учреждение 
Улу-Юльская средняя общеобразовательная школа</t>
  </si>
  <si>
    <t>Муниципальное бюджетное образовательное учреждение дополнительного образования  
"Центр дополнительного образования для детей"</t>
  </si>
  <si>
    <t>Муниципальное бюджетное образовательное учреждение дополнительного образования  
"Детско-юношеская спортивная школа"</t>
  </si>
  <si>
    <t>Муниципальное автономное учреждение дополнительного образования детей 
"Первомайская детская школа искусств"</t>
  </si>
  <si>
    <t>кол. во обучающихся</t>
  </si>
  <si>
    <t>Муниципальное автономное учреждение 
"Централизованная библиотечная система Первомайского района"</t>
  </si>
  <si>
    <t>Муниципальное автономное учреждение 
"Первомайский районный краеведческий музей"</t>
  </si>
  <si>
    <t>Муниципальное автономное учреждение 
"Централизованная клубная система Первомайского района"</t>
  </si>
  <si>
    <t>Муниципальное унитарное предприятие 
"Редакция газеты "Заветы Ильича"</t>
  </si>
  <si>
    <t>посетители</t>
  </si>
  <si>
    <t>мероприятия</t>
  </si>
  <si>
    <t>кол. во номеров</t>
  </si>
  <si>
    <r>
      <t>Общая величина стоимостного оборота рынка , тыс. руб.</t>
    </r>
    <r>
      <rPr>
        <b/>
        <vertAlign val="superscript"/>
        <sz val="10"/>
        <color indexed="8"/>
        <rFont val="PT Astra Serif"/>
        <charset val="204"/>
      </rPr>
      <t>1</t>
    </r>
  </si>
  <si>
    <r>
      <t xml:space="preserve">Объем реализованных </t>
    </r>
    <r>
      <rPr>
        <b/>
        <u/>
        <sz val="10"/>
        <color indexed="8"/>
        <rFont val="PT Astra Serif"/>
        <charset val="204"/>
      </rPr>
      <t xml:space="preserve">хозяйствующим субъектом </t>
    </r>
    <r>
      <rPr>
        <b/>
        <sz val="10"/>
        <color indexed="8"/>
        <rFont val="PT Astra Serif"/>
        <charset val="204"/>
      </rPr>
      <t xml:space="preserve"> товаров, работ и услуг в натуральном выражении (единиц)</t>
    </r>
    <r>
      <rPr>
        <b/>
        <vertAlign val="superscript"/>
        <sz val="10"/>
        <color indexed="8"/>
        <rFont val="PT Astra Serif"/>
        <charset val="204"/>
      </rPr>
      <t>2</t>
    </r>
  </si>
  <si>
    <r>
      <rPr>
        <b/>
        <u/>
        <sz val="10"/>
        <color indexed="8"/>
        <rFont val="PT Astra Serif"/>
        <charset val="204"/>
      </rPr>
      <t>Общая величина</t>
    </r>
    <r>
      <rPr>
        <b/>
        <sz val="10"/>
        <color indexed="8"/>
        <rFont val="PT Astra Serif"/>
        <charset val="204"/>
      </rPr>
      <t xml:space="preserve"> реализованных на рынке товаров, работ и услуг в натуральном выражении (единиц)</t>
    </r>
    <r>
      <rPr>
        <b/>
        <vertAlign val="superscript"/>
        <sz val="10"/>
        <color indexed="8"/>
        <rFont val="PT Astra Serif"/>
        <charset val="204"/>
      </rPr>
      <t>2</t>
    </r>
  </si>
  <si>
    <r>
      <rPr>
        <vertAlign val="superscript"/>
        <sz val="10"/>
        <color indexed="8"/>
        <rFont val="PT Astra Serif"/>
        <family val="1"/>
        <charset val="204"/>
      </rPr>
      <t>1</t>
    </r>
    <r>
      <rPr>
        <sz val="10"/>
        <color indexed="8"/>
        <rFont val="PT Astra Serif"/>
        <family val="1"/>
        <charset val="204"/>
      </rPr>
      <t xml:space="preserve"> Для расчета общей величины стоимостного оборота рынка необходимо использовать  данные статистической формы "Оборот организаций по видам экономической деятельности по крупным, средним и малым предприятиям" за анализируемые периоды</t>
    </r>
  </si>
  <si>
    <r>
      <rPr>
        <vertAlign val="superscript"/>
        <sz val="10"/>
        <color indexed="8"/>
        <rFont val="PT Astra Serif"/>
        <family val="1"/>
        <charset val="204"/>
      </rPr>
      <t xml:space="preserve">2 </t>
    </r>
    <r>
      <rPr>
        <sz val="10"/>
        <color indexed="8"/>
        <rFont val="PT Astra Serif"/>
        <family val="1"/>
        <charset val="204"/>
      </rPr>
      <t>Объем реализованных товаров, работ и услуг в натуральном выражении определяется в соответствии с разделом 5 статистической формы П 1 "Сведения о производстве и отгрузке товаров и услуг"  по кодам ОКПД (Общероссийский классификатор продукции по видам деятельности)</t>
    </r>
  </si>
  <si>
    <r>
      <rPr>
        <vertAlign val="superscript"/>
        <sz val="10"/>
        <color indexed="8"/>
        <rFont val="PT Astra Serif"/>
        <family val="1"/>
        <charset val="204"/>
      </rPr>
      <t>3</t>
    </r>
    <r>
      <rPr>
        <sz val="10"/>
        <color indexed="8"/>
        <rFont val="PT Astra Serif"/>
        <family val="1"/>
        <charset val="204"/>
      </rPr>
      <t xml:space="preserve"> Определяется по данным органов статистики в соответствии с ОКПД (Общероссийский классификатор продукции по видам деятельности)</t>
    </r>
  </si>
  <si>
    <t>Администрация Первомайского района</t>
  </si>
  <si>
    <t>85.41.2 Образование в области культуры</t>
  </si>
  <si>
    <t>91.01 Деятельность библиотек и архивов</t>
  </si>
  <si>
    <t>91.02 Деятельность музеев</t>
  </si>
  <si>
    <t>90.04.3 Деятельность учреждений клубного типа: клубов, дворцов и домов культуры, домов народного творчества</t>
  </si>
  <si>
    <t xml:space="preserve">85.13 Образование основное общее </t>
  </si>
  <si>
    <t>85.11 Образование дошкольное</t>
  </si>
  <si>
    <t>Муниципальное бюджетное дошкольное образовательное учреждение 
ДСОВ "Светлячок" Первомайского района</t>
  </si>
  <si>
    <t>Муниципальное бюджетное общеобразовательное учреждение Торбеевская основная общеобразовательная школа</t>
  </si>
  <si>
    <t>85.14 Образование среднее общее</t>
  </si>
  <si>
    <t>85.41 Образование дополнительное детей и взрослых</t>
  </si>
  <si>
    <t>85.41.1 Образование в области спорта и отдыха</t>
  </si>
  <si>
    <t>58.13 Издание газет</t>
  </si>
  <si>
    <t>Рынок издательско-полиграфической деятельности</t>
  </si>
  <si>
    <t>Рынок дошкольного образования</t>
  </si>
  <si>
    <t>Рынок общего среднего образования</t>
  </si>
  <si>
    <t>Рынок дополнительных образовательных услуг</t>
  </si>
  <si>
    <t>Рынок услуг по спортивной подготовке</t>
  </si>
  <si>
    <t>Рынок библиотечных
услуг</t>
  </si>
  <si>
    <t>Рынок музейных услуг</t>
  </si>
  <si>
    <t>Рынок концертных услуг</t>
  </si>
  <si>
    <t>t-1 соответственно предыдущий год (2022 год)</t>
  </si>
  <si>
    <t>t - отчетный период (2023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</si>
</sst>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PT Astra Serif"/>
      <family val="1"/>
      <charset val="204"/>
    </font>
    <font>
      <b/>
      <sz val="10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b/>
      <sz val="10"/>
      <name val="PT Astra Serif"/>
      <charset val="204"/>
    </font>
    <font>
      <b/>
      <sz val="10"/>
      <color indexed="8"/>
      <name val="PT Astra Serif"/>
      <charset val="204"/>
    </font>
    <font>
      <b/>
      <sz val="10"/>
      <color theme="1"/>
      <name val="PT Astra Serif"/>
      <charset val="204"/>
    </font>
    <font>
      <b/>
      <vertAlign val="superscript"/>
      <sz val="10"/>
      <color indexed="8"/>
      <name val="PT Astra Serif"/>
      <charset val="204"/>
    </font>
    <font>
      <b/>
      <u/>
      <sz val="10"/>
      <color indexed="8"/>
      <name val="PT Astra Serif"/>
      <charset val="204"/>
    </font>
    <font>
      <sz val="10"/>
      <name val="PT Astra Serif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PT Astra Serif"/>
      <family val="1"/>
      <charset val="204"/>
    </font>
    <font>
      <vertAlign val="superscript"/>
      <sz val="10"/>
      <color indexed="8"/>
      <name val="PT Astra Serif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20" fillId="15" borderId="5" applyNumberFormat="0" applyAlignment="0" applyProtection="0"/>
    <xf numFmtId="0" fontId="21" fillId="28" borderId="6" applyNumberFormat="0" applyAlignment="0" applyProtection="0"/>
    <xf numFmtId="0" fontId="22" fillId="28" borderId="5" applyNumberForma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29" borderId="11" applyNumberFormat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30" fillId="11" borderId="0" applyNumberFormat="0" applyBorder="0" applyAlignment="0" applyProtection="0"/>
    <xf numFmtId="0" fontId="31" fillId="0" borderId="0" applyNumberFormat="0" applyFill="0" applyBorder="0" applyAlignment="0" applyProtection="0"/>
    <xf numFmtId="0" fontId="4" fillId="31" borderId="12" applyNumberFormat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</cellXfs>
  <cellStyles count="49">
    <cellStyle name="20% - Акцент1" xfId="6" xr:uid="{00000000-0005-0000-0000-000000000000}"/>
    <cellStyle name="20% - Акцент2" xfId="7" xr:uid="{00000000-0005-0000-0000-000001000000}"/>
    <cellStyle name="20% - Акцент3" xfId="8" xr:uid="{00000000-0005-0000-0000-000002000000}"/>
    <cellStyle name="20% - Акцент4" xfId="9" xr:uid="{00000000-0005-0000-0000-000003000000}"/>
    <cellStyle name="20% - Акцент5" xfId="10" xr:uid="{00000000-0005-0000-0000-000004000000}"/>
    <cellStyle name="20% - Акцент6" xfId="11" xr:uid="{00000000-0005-0000-0000-000005000000}"/>
    <cellStyle name="40% - Акцент1" xfId="12" xr:uid="{00000000-0005-0000-0000-000006000000}"/>
    <cellStyle name="40% - Акцент2" xfId="13" xr:uid="{00000000-0005-0000-0000-000007000000}"/>
    <cellStyle name="40% - Акцент3" xfId="14" xr:uid="{00000000-0005-0000-0000-000008000000}"/>
    <cellStyle name="40% - Акцент4" xfId="15" xr:uid="{00000000-0005-0000-0000-000009000000}"/>
    <cellStyle name="40% - Акцент5" xfId="16" xr:uid="{00000000-0005-0000-0000-00000A000000}"/>
    <cellStyle name="40% - Акцент6" xfId="17" xr:uid="{00000000-0005-0000-0000-00000B000000}"/>
    <cellStyle name="60% - Акцент1" xfId="18" xr:uid="{00000000-0005-0000-0000-00000C000000}"/>
    <cellStyle name="60% - Акцент2" xfId="19" xr:uid="{00000000-0005-0000-0000-00000D000000}"/>
    <cellStyle name="60% - Акцент3" xfId="20" xr:uid="{00000000-0005-0000-0000-00000E000000}"/>
    <cellStyle name="60% - Акцент4" xfId="21" xr:uid="{00000000-0005-0000-0000-00000F000000}"/>
    <cellStyle name="60% - Акцент5" xfId="22" xr:uid="{00000000-0005-0000-0000-000010000000}"/>
    <cellStyle name="60% - Акцент6" xfId="23" xr:uid="{00000000-0005-0000-0000-000011000000}"/>
    <cellStyle name="Акцент1 2" xfId="24" xr:uid="{00000000-0005-0000-0000-000012000000}"/>
    <cellStyle name="Акцент2 2" xfId="25" xr:uid="{00000000-0005-0000-0000-000013000000}"/>
    <cellStyle name="Акцент3 2" xfId="26" xr:uid="{00000000-0005-0000-0000-000014000000}"/>
    <cellStyle name="Акцент4 2" xfId="27" xr:uid="{00000000-0005-0000-0000-000015000000}"/>
    <cellStyle name="Акцент5 2" xfId="28" xr:uid="{00000000-0005-0000-0000-000016000000}"/>
    <cellStyle name="Акцент6 2" xfId="29" xr:uid="{00000000-0005-0000-0000-000017000000}"/>
    <cellStyle name="Ввод  2" xfId="30" xr:uid="{00000000-0005-0000-0000-000018000000}"/>
    <cellStyle name="Вывод 2" xfId="31" xr:uid="{00000000-0005-0000-0000-000019000000}"/>
    <cellStyle name="Вычисление 2" xfId="32" xr:uid="{00000000-0005-0000-0000-00001A000000}"/>
    <cellStyle name="Заголовок 1 2" xfId="33" xr:uid="{00000000-0005-0000-0000-00001B000000}"/>
    <cellStyle name="Заголовок 2 2" xfId="34" xr:uid="{00000000-0005-0000-0000-00001C000000}"/>
    <cellStyle name="Заголовок 3 2" xfId="35" xr:uid="{00000000-0005-0000-0000-00001D000000}"/>
    <cellStyle name="Заголовок 4 2" xfId="36" xr:uid="{00000000-0005-0000-0000-00001E000000}"/>
    <cellStyle name="Итог 2" xfId="37" xr:uid="{00000000-0005-0000-0000-00001F000000}"/>
    <cellStyle name="Контрольная ячейка 2" xfId="38" xr:uid="{00000000-0005-0000-0000-000020000000}"/>
    <cellStyle name="Название 2" xfId="39" xr:uid="{00000000-0005-0000-0000-000021000000}"/>
    <cellStyle name="Нейтральный 2" xfId="40" xr:uid="{00000000-0005-0000-0000-000022000000}"/>
    <cellStyle name="Обычный" xfId="0" builtinId="0"/>
    <cellStyle name="Обычный 2" xfId="4" xr:uid="{00000000-0005-0000-0000-000024000000}"/>
    <cellStyle name="Плохой 2" xfId="41" xr:uid="{00000000-0005-0000-0000-000025000000}"/>
    <cellStyle name="Пояснение 2" xfId="42" xr:uid="{00000000-0005-0000-0000-000026000000}"/>
    <cellStyle name="Примечание 2" xfId="43" xr:uid="{00000000-0005-0000-0000-000027000000}"/>
    <cellStyle name="Процентный" xfId="1" builtinId="5"/>
    <cellStyle name="Процентный 2" xfId="2" xr:uid="{00000000-0005-0000-0000-000029000000}"/>
    <cellStyle name="Процентный 2 2" xfId="3" xr:uid="{00000000-0005-0000-0000-00002A000000}"/>
    <cellStyle name="Процентный 2 2 2" xfId="45" xr:uid="{00000000-0005-0000-0000-00002B000000}"/>
    <cellStyle name="Процентный 2 3" xfId="44" xr:uid="{00000000-0005-0000-0000-00002C000000}"/>
    <cellStyle name="Процентный 3" xfId="5" xr:uid="{00000000-0005-0000-0000-00002D000000}"/>
    <cellStyle name="Связанная ячейка 2" xfId="46" xr:uid="{00000000-0005-0000-0000-00002E000000}"/>
    <cellStyle name="Текст предупреждения 2" xfId="47" xr:uid="{00000000-0005-0000-0000-00002F000000}"/>
    <cellStyle name="Хороший 2" xfId="48" xr:uid="{00000000-0005-0000-0000-000030000000}"/>
  </cellStyles>
  <dxfs count="0"/>
  <tableStyles count="0" defaultTableStyle="TableStyleMedium2" defaultPivotStyle="PivotStyleLight16"/>
  <colors>
    <mruColors>
      <color rgb="FF21FF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0"/>
  <sheetViews>
    <sheetView tabSelected="1" zoomScale="85" zoomScaleNormal="85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6" sqref="J6"/>
    </sheetView>
  </sheetViews>
  <sheetFormatPr defaultColWidth="9.140625" defaultRowHeight="15"/>
  <cols>
    <col min="1" max="1" width="4.7109375" style="1" customWidth="1"/>
    <col min="2" max="2" width="12.85546875" style="6" customWidth="1"/>
    <col min="3" max="3" width="20.140625" style="30" customWidth="1"/>
    <col min="4" max="4" width="12.140625" style="1" customWidth="1"/>
    <col min="5" max="5" width="14" style="1" customWidth="1"/>
    <col min="6" max="6" width="7.28515625" style="1" customWidth="1"/>
    <col min="7" max="7" width="13.5703125" style="1" customWidth="1"/>
    <col min="8" max="8" width="18.42578125" style="1" customWidth="1"/>
    <col min="9" max="16" width="7.7109375" style="1" customWidth="1"/>
    <col min="17" max="17" width="7.7109375" style="6" customWidth="1"/>
    <col min="18" max="37" width="7.7109375" style="1" customWidth="1"/>
    <col min="38" max="16384" width="9.140625" style="1"/>
  </cols>
  <sheetData>
    <row r="1" spans="1:37" ht="2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7"/>
      <c r="M1" s="7"/>
      <c r="N1" s="7"/>
      <c r="O1" s="7"/>
      <c r="P1" s="7"/>
      <c r="Q1" s="8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>
      <c r="A2" s="7"/>
      <c r="B2" s="8"/>
      <c r="C2" s="2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67.5" customHeight="1">
      <c r="A3" s="60" t="s">
        <v>11</v>
      </c>
      <c r="B3" s="60" t="s">
        <v>10</v>
      </c>
      <c r="C3" s="60" t="s">
        <v>1</v>
      </c>
      <c r="D3" s="60" t="s">
        <v>12</v>
      </c>
      <c r="E3" s="60" t="s">
        <v>14</v>
      </c>
      <c r="F3" s="60" t="s">
        <v>2</v>
      </c>
      <c r="G3" s="60" t="s">
        <v>13</v>
      </c>
      <c r="H3" s="60" t="s">
        <v>15</v>
      </c>
      <c r="I3" s="67" t="s">
        <v>3</v>
      </c>
      <c r="J3" s="68"/>
      <c r="K3" s="68"/>
      <c r="L3" s="68"/>
      <c r="M3" s="69" t="s">
        <v>48</v>
      </c>
      <c r="N3" s="70"/>
      <c r="O3" s="70"/>
      <c r="P3" s="70"/>
      <c r="Q3" s="48" t="s">
        <v>49</v>
      </c>
      <c r="R3" s="49"/>
      <c r="S3" s="49"/>
      <c r="T3" s="49"/>
      <c r="U3" s="49"/>
      <c r="V3" s="58" t="s">
        <v>50</v>
      </c>
      <c r="W3" s="59"/>
      <c r="X3" s="59"/>
      <c r="Y3" s="59"/>
      <c r="Z3" s="71" t="s">
        <v>4</v>
      </c>
      <c r="AA3" s="72"/>
      <c r="AB3" s="72"/>
      <c r="AC3" s="72"/>
      <c r="AD3" s="42" t="s">
        <v>5</v>
      </c>
      <c r="AE3" s="43"/>
      <c r="AF3" s="43"/>
      <c r="AG3" s="43"/>
      <c r="AH3" s="42" t="s">
        <v>6</v>
      </c>
      <c r="AI3" s="43"/>
      <c r="AJ3" s="43"/>
      <c r="AK3" s="43"/>
    </row>
    <row r="4" spans="1:37" ht="30" customHeight="1">
      <c r="A4" s="61"/>
      <c r="B4" s="61"/>
      <c r="C4" s="61"/>
      <c r="D4" s="61"/>
      <c r="E4" s="61"/>
      <c r="F4" s="61"/>
      <c r="G4" s="61"/>
      <c r="H4" s="61"/>
      <c r="I4" s="44" t="s">
        <v>7</v>
      </c>
      <c r="J4" s="45"/>
      <c r="K4" s="45"/>
      <c r="L4" s="9" t="s">
        <v>8</v>
      </c>
      <c r="M4" s="46" t="s">
        <v>7</v>
      </c>
      <c r="N4" s="47"/>
      <c r="O4" s="47"/>
      <c r="P4" s="10" t="s">
        <v>8</v>
      </c>
      <c r="Q4" s="48" t="s">
        <v>9</v>
      </c>
      <c r="R4" s="50" t="s">
        <v>7</v>
      </c>
      <c r="S4" s="51"/>
      <c r="T4" s="51"/>
      <c r="U4" s="11" t="s">
        <v>8</v>
      </c>
      <c r="V4" s="52" t="s">
        <v>7</v>
      </c>
      <c r="W4" s="53"/>
      <c r="X4" s="53"/>
      <c r="Y4" s="12" t="s">
        <v>8</v>
      </c>
      <c r="Z4" s="54" t="s">
        <v>7</v>
      </c>
      <c r="AA4" s="55"/>
      <c r="AB4" s="55"/>
      <c r="AC4" s="13" t="s">
        <v>8</v>
      </c>
      <c r="AD4" s="56" t="s">
        <v>7</v>
      </c>
      <c r="AE4" s="57"/>
      <c r="AF4" s="57"/>
      <c r="AG4" s="14" t="s">
        <v>8</v>
      </c>
      <c r="AH4" s="56" t="s">
        <v>7</v>
      </c>
      <c r="AI4" s="57"/>
      <c r="AJ4" s="57"/>
      <c r="AK4" s="14" t="s">
        <v>8</v>
      </c>
    </row>
    <row r="5" spans="1:37" ht="63" customHeight="1">
      <c r="A5" s="62"/>
      <c r="B5" s="62"/>
      <c r="C5" s="62"/>
      <c r="D5" s="62"/>
      <c r="E5" s="62"/>
      <c r="F5" s="62"/>
      <c r="G5" s="62"/>
      <c r="H5" s="62"/>
      <c r="I5" s="9">
        <v>2020</v>
      </c>
      <c r="J5" s="9">
        <v>2021</v>
      </c>
      <c r="K5" s="9">
        <v>2022</v>
      </c>
      <c r="L5" s="9">
        <v>2023</v>
      </c>
      <c r="M5" s="10">
        <v>2020</v>
      </c>
      <c r="N5" s="10">
        <v>2021</v>
      </c>
      <c r="O5" s="10">
        <v>2022</v>
      </c>
      <c r="P5" s="10">
        <v>2023</v>
      </c>
      <c r="Q5" s="49"/>
      <c r="R5" s="11">
        <v>2020</v>
      </c>
      <c r="S5" s="11">
        <v>2021</v>
      </c>
      <c r="T5" s="11">
        <v>2022</v>
      </c>
      <c r="U5" s="11">
        <v>2023</v>
      </c>
      <c r="V5" s="12">
        <v>2020</v>
      </c>
      <c r="W5" s="12">
        <v>2021</v>
      </c>
      <c r="X5" s="12">
        <v>2022</v>
      </c>
      <c r="Y5" s="12">
        <v>2023</v>
      </c>
      <c r="Z5" s="13">
        <v>2020</v>
      </c>
      <c r="AA5" s="13">
        <v>2021</v>
      </c>
      <c r="AB5" s="13">
        <v>2022</v>
      </c>
      <c r="AC5" s="13">
        <v>2023</v>
      </c>
      <c r="AD5" s="14">
        <v>2020</v>
      </c>
      <c r="AE5" s="14">
        <v>2021</v>
      </c>
      <c r="AF5" s="14">
        <v>2022</v>
      </c>
      <c r="AG5" s="14">
        <v>2023</v>
      </c>
      <c r="AH5" s="14">
        <v>2020</v>
      </c>
      <c r="AI5" s="14">
        <v>2021</v>
      </c>
      <c r="AJ5" s="14">
        <v>2022</v>
      </c>
      <c r="AK5" s="14">
        <v>2023</v>
      </c>
    </row>
    <row r="6" spans="1:37" s="2" customFormat="1" ht="89.25">
      <c r="A6" s="15">
        <v>1</v>
      </c>
      <c r="B6" s="15" t="s">
        <v>17</v>
      </c>
      <c r="C6" s="28" t="s">
        <v>18</v>
      </c>
      <c r="D6" s="15">
        <v>7012003753</v>
      </c>
      <c r="E6" s="15" t="s">
        <v>54</v>
      </c>
      <c r="F6" s="15">
        <v>100</v>
      </c>
      <c r="G6" s="15" t="s">
        <v>68</v>
      </c>
      <c r="H6" s="15" t="s">
        <v>60</v>
      </c>
      <c r="I6" s="39">
        <v>435</v>
      </c>
      <c r="J6" s="31">
        <v>475</v>
      </c>
      <c r="K6" s="31">
        <v>613.20000000000005</v>
      </c>
      <c r="L6" s="31">
        <v>800</v>
      </c>
      <c r="M6" s="32">
        <f>SUM(I6:I11)</f>
        <v>5573.4299999999994</v>
      </c>
      <c r="N6" s="32">
        <f t="shared" ref="N6" si="0">SUM(J6:J11)</f>
        <v>6955.51</v>
      </c>
      <c r="O6" s="32">
        <v>8965</v>
      </c>
      <c r="P6" s="32">
        <f>SUM(L6:L11)</f>
        <v>8524.5507899999993</v>
      </c>
      <c r="Q6" s="20" t="s">
        <v>23</v>
      </c>
      <c r="R6" s="16">
        <v>45</v>
      </c>
      <c r="S6" s="16">
        <v>47</v>
      </c>
      <c r="T6" s="16">
        <v>51</v>
      </c>
      <c r="U6" s="16">
        <v>47</v>
      </c>
      <c r="V6" s="17">
        <v>578</v>
      </c>
      <c r="W6" s="17">
        <v>556</v>
      </c>
      <c r="X6" s="17">
        <v>556</v>
      </c>
      <c r="Y6" s="17">
        <f>SUM(U6:U11)</f>
        <v>529</v>
      </c>
      <c r="Z6" s="33">
        <v>6745.9</v>
      </c>
      <c r="AA6" s="33">
        <v>6736.5</v>
      </c>
      <c r="AB6" s="33">
        <v>7530.1100500000002</v>
      </c>
      <c r="AC6" s="33">
        <v>8585.7000000000007</v>
      </c>
      <c r="AD6" s="18">
        <f>I6/M6</f>
        <v>7.8048885515741656E-2</v>
      </c>
      <c r="AE6" s="18">
        <f t="shared" ref="AE6:AG6" si="1">J6/N6</f>
        <v>6.8291182098796491E-2</v>
      </c>
      <c r="AF6" s="18">
        <f t="shared" si="1"/>
        <v>6.8399330730619073E-2</v>
      </c>
      <c r="AG6" s="18">
        <f t="shared" si="1"/>
        <v>9.3846587310907448E-2</v>
      </c>
      <c r="AH6" s="18">
        <f>R6/V6</f>
        <v>7.7854671280276816E-2</v>
      </c>
      <c r="AI6" s="18">
        <f t="shared" ref="AI6:AK6" si="2">S6/W6</f>
        <v>8.4532374100719426E-2</v>
      </c>
      <c r="AJ6" s="18">
        <f t="shared" si="2"/>
        <v>9.172661870503597E-2</v>
      </c>
      <c r="AK6" s="18">
        <f t="shared" si="2"/>
        <v>8.8846880907372403E-2</v>
      </c>
    </row>
    <row r="7" spans="1:37" s="2" customFormat="1" ht="89.25">
      <c r="A7" s="15">
        <v>2</v>
      </c>
      <c r="B7" s="15" t="s">
        <v>17</v>
      </c>
      <c r="C7" s="28" t="s">
        <v>19</v>
      </c>
      <c r="D7" s="15">
        <v>7012003584</v>
      </c>
      <c r="E7" s="15" t="s">
        <v>54</v>
      </c>
      <c r="F7" s="15">
        <v>100</v>
      </c>
      <c r="G7" s="15" t="s">
        <v>68</v>
      </c>
      <c r="H7" s="15" t="s">
        <v>60</v>
      </c>
      <c r="I7" s="39">
        <v>677.5</v>
      </c>
      <c r="J7" s="31">
        <v>796.5</v>
      </c>
      <c r="K7" s="31">
        <v>1073.7075199999999</v>
      </c>
      <c r="L7" s="31">
        <v>1100</v>
      </c>
      <c r="M7" s="32">
        <v>1112.5</v>
      </c>
      <c r="N7" s="32">
        <v>1271.5</v>
      </c>
      <c r="O7" s="32">
        <v>1859</v>
      </c>
      <c r="P7" s="32">
        <f>P6</f>
        <v>8524.5507899999993</v>
      </c>
      <c r="Q7" s="20" t="s">
        <v>23</v>
      </c>
      <c r="R7" s="16">
        <v>86</v>
      </c>
      <c r="S7" s="16">
        <v>94</v>
      </c>
      <c r="T7" s="16">
        <v>93</v>
      </c>
      <c r="U7" s="16">
        <v>102</v>
      </c>
      <c r="V7" s="17">
        <v>578</v>
      </c>
      <c r="W7" s="17">
        <v>556</v>
      </c>
      <c r="X7" s="17">
        <v>556</v>
      </c>
      <c r="Y7" s="17">
        <f>Y6</f>
        <v>529</v>
      </c>
      <c r="Z7" s="33">
        <v>11226.8</v>
      </c>
      <c r="AA7" s="33">
        <v>11829.5</v>
      </c>
      <c r="AB7" s="33">
        <v>12981.0664</v>
      </c>
      <c r="AC7" s="33">
        <v>13986.71</v>
      </c>
      <c r="AD7" s="18">
        <f t="shared" ref="AD7:AD11" si="3">I7/M7</f>
        <v>0.60898876404494384</v>
      </c>
      <c r="AE7" s="18">
        <f t="shared" ref="AE7:AE11" si="4">J7/N7</f>
        <v>0.6264254817145104</v>
      </c>
      <c r="AF7" s="18">
        <f t="shared" ref="AF7:AF11" si="5">K7/O7</f>
        <v>0.57757263044647655</v>
      </c>
      <c r="AG7" s="18">
        <f t="shared" ref="AG7:AG11" si="6">L7/P7</f>
        <v>0.12903905755249775</v>
      </c>
      <c r="AH7" s="18">
        <f t="shared" ref="AH7:AH11" si="7">R7/V7</f>
        <v>0.14878892733564014</v>
      </c>
      <c r="AI7" s="18">
        <f t="shared" ref="AI7:AI11" si="8">S7/W7</f>
        <v>0.16906474820143885</v>
      </c>
      <c r="AJ7" s="18">
        <f t="shared" ref="AJ7:AJ11" si="9">T7/X7</f>
        <v>0.1672661870503597</v>
      </c>
      <c r="AK7" s="18">
        <f t="shared" ref="AK7:AK11" si="10">U7/Y7</f>
        <v>0.19281663516068054</v>
      </c>
    </row>
    <row r="8" spans="1:37" s="2" customFormat="1" ht="89.25">
      <c r="A8" s="15">
        <v>3</v>
      </c>
      <c r="B8" s="15" t="s">
        <v>17</v>
      </c>
      <c r="C8" s="28" t="s">
        <v>20</v>
      </c>
      <c r="D8" s="15">
        <v>7012004404</v>
      </c>
      <c r="E8" s="15" t="s">
        <v>54</v>
      </c>
      <c r="F8" s="15">
        <v>100</v>
      </c>
      <c r="G8" s="15" t="s">
        <v>68</v>
      </c>
      <c r="H8" s="15" t="s">
        <v>60</v>
      </c>
      <c r="I8" s="39">
        <v>1066.03</v>
      </c>
      <c r="J8" s="31">
        <v>1233.31</v>
      </c>
      <c r="K8" s="31">
        <v>1173.1482000000001</v>
      </c>
      <c r="L8" s="31">
        <v>943.15079000000003</v>
      </c>
      <c r="M8" s="32">
        <v>1112.5</v>
      </c>
      <c r="N8" s="32">
        <v>1271.5</v>
      </c>
      <c r="O8" s="32">
        <v>1859</v>
      </c>
      <c r="P8" s="32">
        <f t="shared" ref="P8:P10" si="11">P7</f>
        <v>8524.5507899999993</v>
      </c>
      <c r="Q8" s="20" t="s">
        <v>23</v>
      </c>
      <c r="R8" s="16">
        <v>100</v>
      </c>
      <c r="S8" s="16">
        <v>96</v>
      </c>
      <c r="T8" s="16">
        <v>95</v>
      </c>
      <c r="U8" s="16">
        <v>80</v>
      </c>
      <c r="V8" s="17">
        <v>578</v>
      </c>
      <c r="W8" s="17">
        <v>556</v>
      </c>
      <c r="X8" s="17">
        <v>556</v>
      </c>
      <c r="Y8" s="17">
        <f>Y6</f>
        <v>529</v>
      </c>
      <c r="Z8" s="33">
        <v>16178.7</v>
      </c>
      <c r="AA8" s="33">
        <v>17672.900000000001</v>
      </c>
      <c r="AB8" s="33">
        <v>14566.793390000001</v>
      </c>
      <c r="AC8" s="33">
        <v>15789.76108</v>
      </c>
      <c r="AD8" s="18">
        <f t="shared" si="3"/>
        <v>0.95822921348314605</v>
      </c>
      <c r="AE8" s="18">
        <f t="shared" si="4"/>
        <v>0.96996460872984658</v>
      </c>
      <c r="AF8" s="18">
        <f t="shared" si="5"/>
        <v>0.6310641204948898</v>
      </c>
      <c r="AG8" s="18">
        <f t="shared" si="6"/>
        <v>0.11063935370135793</v>
      </c>
      <c r="AH8" s="18">
        <f t="shared" si="7"/>
        <v>0.17301038062283736</v>
      </c>
      <c r="AI8" s="18">
        <f t="shared" si="8"/>
        <v>0.17266187050359713</v>
      </c>
      <c r="AJ8" s="18">
        <f t="shared" si="9"/>
        <v>0.17086330935251798</v>
      </c>
      <c r="AK8" s="18">
        <f t="shared" si="10"/>
        <v>0.15122873345935728</v>
      </c>
    </row>
    <row r="9" spans="1:37" s="2" customFormat="1" ht="89.25">
      <c r="A9" s="15">
        <v>4</v>
      </c>
      <c r="B9" s="15" t="s">
        <v>17</v>
      </c>
      <c r="C9" s="28" t="s">
        <v>61</v>
      </c>
      <c r="D9" s="15">
        <v>7012008222</v>
      </c>
      <c r="E9" s="15" t="s">
        <v>54</v>
      </c>
      <c r="F9" s="15">
        <v>100</v>
      </c>
      <c r="G9" s="15" t="s">
        <v>68</v>
      </c>
      <c r="H9" s="15" t="s">
        <v>60</v>
      </c>
      <c r="I9" s="39">
        <v>1625.7</v>
      </c>
      <c r="J9" s="31">
        <v>2370.8000000000002</v>
      </c>
      <c r="K9" s="31">
        <v>2409.4949999999999</v>
      </c>
      <c r="L9" s="31">
        <v>3222.5</v>
      </c>
      <c r="M9" s="32">
        <v>1112.5</v>
      </c>
      <c r="N9" s="32">
        <v>1271.5</v>
      </c>
      <c r="O9" s="32">
        <v>1859</v>
      </c>
      <c r="P9" s="32">
        <f t="shared" si="11"/>
        <v>8524.5507899999993</v>
      </c>
      <c r="Q9" s="20" t="s">
        <v>23</v>
      </c>
      <c r="R9" s="16">
        <v>175</v>
      </c>
      <c r="S9" s="16">
        <v>177</v>
      </c>
      <c r="T9" s="16">
        <v>170</v>
      </c>
      <c r="U9" s="16">
        <v>162</v>
      </c>
      <c r="V9" s="17">
        <v>578</v>
      </c>
      <c r="W9" s="17">
        <v>556</v>
      </c>
      <c r="X9" s="17">
        <v>556</v>
      </c>
      <c r="Y9" s="17">
        <f t="shared" ref="Y9" si="12">Y8</f>
        <v>529</v>
      </c>
      <c r="Z9" s="33">
        <v>31968</v>
      </c>
      <c r="AA9" s="33">
        <v>33292.800000000003</v>
      </c>
      <c r="AB9" s="33">
        <v>35369.239370000003</v>
      </c>
      <c r="AC9" s="33">
        <v>40492.207150000002</v>
      </c>
      <c r="AD9" s="18">
        <f t="shared" si="3"/>
        <v>1.4613033707865168</v>
      </c>
      <c r="AE9" s="18">
        <f t="shared" si="4"/>
        <v>1.8645694062131342</v>
      </c>
      <c r="AF9" s="18">
        <f t="shared" si="5"/>
        <v>1.2961242603550296</v>
      </c>
      <c r="AG9" s="18">
        <f t="shared" si="6"/>
        <v>0.37802578451174906</v>
      </c>
      <c r="AH9" s="18">
        <f t="shared" si="7"/>
        <v>0.30276816608996537</v>
      </c>
      <c r="AI9" s="18">
        <f t="shared" si="8"/>
        <v>0.31834532374100721</v>
      </c>
      <c r="AJ9" s="18">
        <f t="shared" si="9"/>
        <v>0.30575539568345322</v>
      </c>
      <c r="AK9" s="18">
        <f t="shared" si="10"/>
        <v>0.30623818525519847</v>
      </c>
    </row>
    <row r="10" spans="1:37" s="2" customFormat="1" ht="89.25">
      <c r="A10" s="15">
        <v>5</v>
      </c>
      <c r="B10" s="15" t="s">
        <v>17</v>
      </c>
      <c r="C10" s="28" t="s">
        <v>21</v>
      </c>
      <c r="D10" s="15">
        <v>7012003633</v>
      </c>
      <c r="E10" s="15" t="s">
        <v>54</v>
      </c>
      <c r="F10" s="15">
        <v>100</v>
      </c>
      <c r="G10" s="15" t="s">
        <v>68</v>
      </c>
      <c r="H10" s="15" t="s">
        <v>60</v>
      </c>
      <c r="I10" s="39">
        <v>499.2</v>
      </c>
      <c r="J10" s="39">
        <v>807.4</v>
      </c>
      <c r="K10" s="39">
        <v>924.92129</v>
      </c>
      <c r="L10" s="39">
        <v>950</v>
      </c>
      <c r="M10" s="32">
        <v>1112.5</v>
      </c>
      <c r="N10" s="32">
        <v>1271.5</v>
      </c>
      <c r="O10" s="32">
        <v>1859</v>
      </c>
      <c r="P10" s="32">
        <f t="shared" si="11"/>
        <v>8524.5507899999993</v>
      </c>
      <c r="Q10" s="20" t="s">
        <v>23</v>
      </c>
      <c r="R10" s="16">
        <v>48</v>
      </c>
      <c r="S10" s="16">
        <v>49</v>
      </c>
      <c r="T10" s="16">
        <v>50</v>
      </c>
      <c r="U10" s="16">
        <v>52</v>
      </c>
      <c r="V10" s="17">
        <v>578</v>
      </c>
      <c r="W10" s="17">
        <v>556</v>
      </c>
      <c r="X10" s="17">
        <v>556</v>
      </c>
      <c r="Y10" s="17">
        <f t="shared" ref="Y10" si="13">Y8</f>
        <v>529</v>
      </c>
      <c r="Z10" s="33">
        <v>6890.3</v>
      </c>
      <c r="AA10" s="33">
        <v>7559.8</v>
      </c>
      <c r="AB10" s="33">
        <v>7863.6957400000001</v>
      </c>
      <c r="AC10" s="33">
        <v>8731.4955000000009</v>
      </c>
      <c r="AD10" s="18">
        <f t="shared" si="3"/>
        <v>0.44871910112359548</v>
      </c>
      <c r="AE10" s="18">
        <f t="shared" si="4"/>
        <v>0.63499803381832476</v>
      </c>
      <c r="AF10" s="18">
        <f t="shared" si="5"/>
        <v>0.49753700376546528</v>
      </c>
      <c r="AG10" s="18">
        <f t="shared" si="6"/>
        <v>0.1114428224317026</v>
      </c>
      <c r="AH10" s="18">
        <f t="shared" si="7"/>
        <v>8.3044982698961933E-2</v>
      </c>
      <c r="AI10" s="18">
        <f t="shared" si="8"/>
        <v>8.8129496402877691E-2</v>
      </c>
      <c r="AJ10" s="18">
        <f t="shared" si="9"/>
        <v>8.9928057553956831E-2</v>
      </c>
      <c r="AK10" s="18">
        <f t="shared" si="10"/>
        <v>9.8298676748582225E-2</v>
      </c>
    </row>
    <row r="11" spans="1:37" s="2" customFormat="1" ht="102">
      <c r="A11" s="15">
        <v>6</v>
      </c>
      <c r="B11" s="15" t="s">
        <v>17</v>
      </c>
      <c r="C11" s="28" t="s">
        <v>22</v>
      </c>
      <c r="D11" s="15">
        <v>7012006585</v>
      </c>
      <c r="E11" s="15" t="s">
        <v>54</v>
      </c>
      <c r="F11" s="15">
        <v>100</v>
      </c>
      <c r="G11" s="15" t="s">
        <v>68</v>
      </c>
      <c r="H11" s="15" t="s">
        <v>60</v>
      </c>
      <c r="I11" s="39">
        <v>1270</v>
      </c>
      <c r="J11" s="31">
        <v>1272.5</v>
      </c>
      <c r="K11" s="31">
        <v>1375.93669</v>
      </c>
      <c r="L11" s="31">
        <v>1508.9</v>
      </c>
      <c r="M11" s="32">
        <v>1112.5</v>
      </c>
      <c r="N11" s="32">
        <v>1271.5</v>
      </c>
      <c r="O11" s="32">
        <v>1859</v>
      </c>
      <c r="P11" s="32">
        <f>P10</f>
        <v>8524.5507899999993</v>
      </c>
      <c r="Q11" s="20" t="s">
        <v>23</v>
      </c>
      <c r="R11" s="16">
        <v>115</v>
      </c>
      <c r="S11" s="16">
        <v>115</v>
      </c>
      <c r="T11" s="16">
        <v>97</v>
      </c>
      <c r="U11" s="16">
        <v>86</v>
      </c>
      <c r="V11" s="17">
        <v>578</v>
      </c>
      <c r="W11" s="17">
        <v>556</v>
      </c>
      <c r="X11" s="17">
        <v>556</v>
      </c>
      <c r="Y11" s="17">
        <f t="shared" ref="Y11" si="14">Y10</f>
        <v>529</v>
      </c>
      <c r="Z11" s="33">
        <v>12154</v>
      </c>
      <c r="AA11" s="33">
        <v>12934</v>
      </c>
      <c r="AB11" s="33">
        <v>16019.105449999999</v>
      </c>
      <c r="AC11" s="33">
        <v>16435.651109999999</v>
      </c>
      <c r="AD11" s="18">
        <f t="shared" si="3"/>
        <v>1.1415730337078651</v>
      </c>
      <c r="AE11" s="18">
        <f t="shared" si="4"/>
        <v>1.0007864726700748</v>
      </c>
      <c r="AF11" s="18">
        <f t="shared" si="5"/>
        <v>0.74014883808499188</v>
      </c>
      <c r="AG11" s="18">
        <f t="shared" si="6"/>
        <v>0.17700639449178532</v>
      </c>
      <c r="AH11" s="18">
        <f t="shared" si="7"/>
        <v>0.19896193771626297</v>
      </c>
      <c r="AI11" s="18">
        <f t="shared" si="8"/>
        <v>0.20683453237410071</v>
      </c>
      <c r="AJ11" s="18">
        <f t="shared" si="9"/>
        <v>0.17446043165467626</v>
      </c>
      <c r="AK11" s="18">
        <f t="shared" si="10"/>
        <v>0.16257088846880907</v>
      </c>
    </row>
    <row r="12" spans="1:37" s="2" customForma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</row>
    <row r="13" spans="1:37" s="2" customFormat="1" ht="89.25">
      <c r="A13" s="15">
        <v>7</v>
      </c>
      <c r="B13" s="15" t="s">
        <v>17</v>
      </c>
      <c r="C13" s="28" t="s">
        <v>62</v>
      </c>
      <c r="D13" s="15">
        <v>7012003680</v>
      </c>
      <c r="E13" s="15" t="s">
        <v>54</v>
      </c>
      <c r="F13" s="15">
        <v>100</v>
      </c>
      <c r="G13" s="15" t="s">
        <v>69</v>
      </c>
      <c r="H13" s="15" t="s">
        <v>59</v>
      </c>
      <c r="I13" s="31">
        <v>120.2</v>
      </c>
      <c r="J13" s="31">
        <v>99.1</v>
      </c>
      <c r="K13" s="31">
        <v>188.48522</v>
      </c>
      <c r="L13" s="31">
        <v>326</v>
      </c>
      <c r="M13" s="32">
        <v>1602.45</v>
      </c>
      <c r="N13" s="32">
        <v>7417.0000000000009</v>
      </c>
      <c r="O13" s="32">
        <v>7417</v>
      </c>
      <c r="P13" s="32">
        <f>SUM(L13:L26)</f>
        <v>7867.2835699999996</v>
      </c>
      <c r="Q13" s="20" t="s">
        <v>23</v>
      </c>
      <c r="R13" s="16">
        <v>98</v>
      </c>
      <c r="S13" s="16">
        <v>90</v>
      </c>
      <c r="T13" s="16">
        <v>87</v>
      </c>
      <c r="U13" s="16">
        <v>90</v>
      </c>
      <c r="V13" s="34">
        <v>2264</v>
      </c>
      <c r="W13" s="17">
        <v>2159</v>
      </c>
      <c r="X13" s="17">
        <v>2159</v>
      </c>
      <c r="Y13" s="17">
        <f>SUM(U13:U26)</f>
        <v>2152</v>
      </c>
      <c r="Z13" s="35">
        <v>11437.2</v>
      </c>
      <c r="AA13" s="33">
        <v>12137.7</v>
      </c>
      <c r="AB13" s="33">
        <v>14383.31364</v>
      </c>
      <c r="AC13" s="33">
        <v>16679.771420000001</v>
      </c>
      <c r="AD13" s="18">
        <f>I13/M13</f>
        <v>7.5010140722019406E-2</v>
      </c>
      <c r="AE13" s="18">
        <f t="shared" ref="AE13:AG13" si="15">J13/N13</f>
        <v>1.3361197249561816E-2</v>
      </c>
      <c r="AF13" s="18">
        <f t="shared" si="15"/>
        <v>2.5412595388971282E-2</v>
      </c>
      <c r="AG13" s="18">
        <f t="shared" si="15"/>
        <v>4.1437428446474571E-2</v>
      </c>
      <c r="AH13" s="18">
        <f>R13/V13</f>
        <v>4.3286219081272087E-2</v>
      </c>
      <c r="AI13" s="18">
        <f t="shared" ref="AI13" si="16">S13/W13</f>
        <v>4.1685965724872626E-2</v>
      </c>
      <c r="AJ13" s="18">
        <f t="shared" ref="AJ13" si="17">T13/X13</f>
        <v>4.0296433534043538E-2</v>
      </c>
      <c r="AK13" s="18">
        <f t="shared" ref="AK13" si="18">U13/Y13</f>
        <v>4.1821561338289966E-2</v>
      </c>
    </row>
    <row r="14" spans="1:37" s="2" customFormat="1" ht="89.25">
      <c r="A14" s="15">
        <v>8</v>
      </c>
      <c r="B14" s="15" t="s">
        <v>17</v>
      </c>
      <c r="C14" s="28" t="s">
        <v>24</v>
      </c>
      <c r="D14" s="15">
        <v>7012003425</v>
      </c>
      <c r="E14" s="15" t="s">
        <v>54</v>
      </c>
      <c r="F14" s="15">
        <v>100</v>
      </c>
      <c r="G14" s="15" t="s">
        <v>69</v>
      </c>
      <c r="H14" s="15" t="s">
        <v>59</v>
      </c>
      <c r="I14" s="31">
        <v>213.6</v>
      </c>
      <c r="J14" s="31">
        <v>169.8</v>
      </c>
      <c r="K14" s="31">
        <v>235.89947000000001</v>
      </c>
      <c r="L14" s="31">
        <v>417</v>
      </c>
      <c r="M14" s="32">
        <v>1602.45</v>
      </c>
      <c r="N14" s="32">
        <v>7417.0000000000009</v>
      </c>
      <c r="O14" s="32">
        <v>7417</v>
      </c>
      <c r="P14" s="32">
        <f>P13</f>
        <v>7867.2835699999996</v>
      </c>
      <c r="Q14" s="20" t="s">
        <v>23</v>
      </c>
      <c r="R14" s="16">
        <v>136</v>
      </c>
      <c r="S14" s="16">
        <v>130</v>
      </c>
      <c r="T14" s="16">
        <v>128</v>
      </c>
      <c r="U14" s="16">
        <v>138</v>
      </c>
      <c r="V14" s="36">
        <v>2264</v>
      </c>
      <c r="W14" s="17">
        <v>2159</v>
      </c>
      <c r="X14" s="17">
        <v>2159</v>
      </c>
      <c r="Y14" s="17">
        <f>Y13</f>
        <v>2152</v>
      </c>
      <c r="Z14" s="37">
        <v>12882.4</v>
      </c>
      <c r="AA14" s="33">
        <v>13254.1</v>
      </c>
      <c r="AB14" s="33">
        <v>15702.564560000001</v>
      </c>
      <c r="AC14" s="33">
        <v>17305.704229999999</v>
      </c>
      <c r="AD14" s="18">
        <f t="shared" ref="AD14:AD26" si="19">I14/M14</f>
        <v>0.13329589066741551</v>
      </c>
      <c r="AE14" s="18">
        <f t="shared" ref="AE14:AE26" si="20">J14/N14</f>
        <v>2.2893353107725493E-2</v>
      </c>
      <c r="AF14" s="18">
        <f t="shared" ref="AF14:AF26" si="21">K14/O14</f>
        <v>3.1805240663340978E-2</v>
      </c>
      <c r="AG14" s="18">
        <f t="shared" ref="AG14:AG26" si="22">L14/P14</f>
        <v>5.3004317982146922E-2</v>
      </c>
      <c r="AH14" s="18">
        <f t="shared" ref="AH14:AH26" si="23">R14/V14</f>
        <v>6.0070671378091869E-2</v>
      </c>
      <c r="AI14" s="18">
        <f t="shared" ref="AI14:AI26" si="24">S14/W14</f>
        <v>6.0213061602593793E-2</v>
      </c>
      <c r="AJ14" s="18">
        <f t="shared" ref="AJ14:AJ26" si="25">T14/X14</f>
        <v>5.9286706808707734E-2</v>
      </c>
      <c r="AK14" s="18">
        <f t="shared" ref="AK14:AK26" si="26">U14/Y14</f>
        <v>6.4126394052044608E-2</v>
      </c>
    </row>
    <row r="15" spans="1:37" s="2" customFormat="1" ht="76.5">
      <c r="A15" s="15">
        <v>9</v>
      </c>
      <c r="B15" s="15" t="s">
        <v>17</v>
      </c>
      <c r="C15" s="28" t="s">
        <v>25</v>
      </c>
      <c r="D15" s="15">
        <v>7012003552</v>
      </c>
      <c r="E15" s="15" t="s">
        <v>54</v>
      </c>
      <c r="F15" s="15">
        <v>100</v>
      </c>
      <c r="G15" s="15" t="s">
        <v>69</v>
      </c>
      <c r="H15" s="15" t="s">
        <v>59</v>
      </c>
      <c r="I15" s="31">
        <v>207.6</v>
      </c>
      <c r="J15" s="31">
        <v>287.3</v>
      </c>
      <c r="K15" s="31">
        <v>317.60993999999999</v>
      </c>
      <c r="L15" s="31">
        <v>468</v>
      </c>
      <c r="M15" s="32">
        <v>1602.45</v>
      </c>
      <c r="N15" s="32">
        <v>7417.0000000000009</v>
      </c>
      <c r="O15" s="32">
        <v>7417</v>
      </c>
      <c r="P15" s="32">
        <f t="shared" ref="P15:P26" si="27">P14</f>
        <v>7867.2835699999996</v>
      </c>
      <c r="Q15" s="20" t="s">
        <v>23</v>
      </c>
      <c r="R15" s="16">
        <v>110</v>
      </c>
      <c r="S15" s="16">
        <v>106</v>
      </c>
      <c r="T15" s="16">
        <v>97</v>
      </c>
      <c r="U15" s="16">
        <v>98</v>
      </c>
      <c r="V15" s="36">
        <v>2264</v>
      </c>
      <c r="W15" s="17">
        <v>2159</v>
      </c>
      <c r="X15" s="17">
        <v>2159</v>
      </c>
      <c r="Y15" s="17">
        <f>Y13</f>
        <v>2152</v>
      </c>
      <c r="Z15" s="37">
        <v>13799.7</v>
      </c>
      <c r="AA15" s="33">
        <v>14412.3</v>
      </c>
      <c r="AB15" s="33">
        <v>17448.093700000001</v>
      </c>
      <c r="AC15" s="33">
        <v>19560.101180000001</v>
      </c>
      <c r="AD15" s="18">
        <f t="shared" si="19"/>
        <v>0.12955162407563417</v>
      </c>
      <c r="AE15" s="18">
        <f t="shared" si="20"/>
        <v>3.8735337737629764E-2</v>
      </c>
      <c r="AF15" s="18">
        <f t="shared" si="21"/>
        <v>4.282188755561548E-2</v>
      </c>
      <c r="AG15" s="18">
        <f t="shared" si="22"/>
        <v>5.9486860469172086E-2</v>
      </c>
      <c r="AH15" s="18">
        <f t="shared" si="23"/>
        <v>4.8586572438162542E-2</v>
      </c>
      <c r="AI15" s="18">
        <f t="shared" si="24"/>
        <v>4.9096804075961092E-2</v>
      </c>
      <c r="AJ15" s="18">
        <f t="shared" si="25"/>
        <v>4.492820750347383E-2</v>
      </c>
      <c r="AK15" s="18">
        <f t="shared" si="26"/>
        <v>4.5539033457249072E-2</v>
      </c>
    </row>
    <row r="16" spans="1:37" s="2" customFormat="1" ht="89.25">
      <c r="A16" s="15">
        <v>10</v>
      </c>
      <c r="B16" s="15" t="s">
        <v>17</v>
      </c>
      <c r="C16" s="28" t="s">
        <v>26</v>
      </c>
      <c r="D16" s="15">
        <v>7012003440</v>
      </c>
      <c r="E16" s="15" t="s">
        <v>54</v>
      </c>
      <c r="F16" s="15">
        <v>100</v>
      </c>
      <c r="G16" s="15" t="s">
        <v>69</v>
      </c>
      <c r="H16" s="15" t="s">
        <v>59</v>
      </c>
      <c r="I16" s="31">
        <v>132.5</v>
      </c>
      <c r="J16" s="31">
        <v>70</v>
      </c>
      <c r="K16" s="31">
        <v>178.34009</v>
      </c>
      <c r="L16" s="31">
        <v>236.23599999999999</v>
      </c>
      <c r="M16" s="32">
        <v>1602.45</v>
      </c>
      <c r="N16" s="32">
        <v>7417.0000000000009</v>
      </c>
      <c r="O16" s="32">
        <v>7417</v>
      </c>
      <c r="P16" s="32">
        <f t="shared" si="27"/>
        <v>7867.2835699999996</v>
      </c>
      <c r="Q16" s="20" t="s">
        <v>23</v>
      </c>
      <c r="R16" s="16">
        <v>81</v>
      </c>
      <c r="S16" s="16">
        <v>81</v>
      </c>
      <c r="T16" s="16">
        <v>85</v>
      </c>
      <c r="U16" s="16">
        <v>72</v>
      </c>
      <c r="V16" s="36">
        <v>2264</v>
      </c>
      <c r="W16" s="17">
        <v>2159</v>
      </c>
      <c r="X16" s="17">
        <v>2159</v>
      </c>
      <c r="Y16" s="17">
        <f>Y13</f>
        <v>2152</v>
      </c>
      <c r="Z16" s="37">
        <v>13696.5</v>
      </c>
      <c r="AA16" s="33">
        <v>13822.2</v>
      </c>
      <c r="AB16" s="33">
        <v>15260.1013</v>
      </c>
      <c r="AC16" s="33">
        <v>19396.003250000002</v>
      </c>
      <c r="AD16" s="18">
        <f t="shared" si="19"/>
        <v>8.2685887235171146E-2</v>
      </c>
      <c r="AE16" s="18">
        <f t="shared" si="20"/>
        <v>9.4377780773897794E-3</v>
      </c>
      <c r="AF16" s="18">
        <f t="shared" si="21"/>
        <v>2.404477416745315E-2</v>
      </c>
      <c r="AG16" s="18">
        <f t="shared" si="22"/>
        <v>3.0027645234605417E-2</v>
      </c>
      <c r="AH16" s="18">
        <f t="shared" si="23"/>
        <v>3.5777385159010598E-2</v>
      </c>
      <c r="AI16" s="18">
        <f t="shared" si="24"/>
        <v>3.7517369152385363E-2</v>
      </c>
      <c r="AJ16" s="18">
        <f t="shared" si="25"/>
        <v>3.937007874015748E-2</v>
      </c>
      <c r="AK16" s="18">
        <f t="shared" si="26"/>
        <v>3.3457249070631967E-2</v>
      </c>
    </row>
    <row r="17" spans="1:37" s="2" customFormat="1" ht="102">
      <c r="A17" s="15">
        <v>11</v>
      </c>
      <c r="B17" s="15" t="s">
        <v>17</v>
      </c>
      <c r="C17" s="28" t="s">
        <v>27</v>
      </c>
      <c r="D17" s="15">
        <v>7012003577</v>
      </c>
      <c r="E17" s="15" t="s">
        <v>54</v>
      </c>
      <c r="F17" s="15">
        <v>100</v>
      </c>
      <c r="G17" s="15" t="s">
        <v>69</v>
      </c>
      <c r="H17" s="15" t="s">
        <v>59</v>
      </c>
      <c r="I17" s="31">
        <v>10.4</v>
      </c>
      <c r="J17" s="31">
        <v>9.6</v>
      </c>
      <c r="K17" s="31">
        <v>11.7</v>
      </c>
      <c r="L17" s="31">
        <v>42.365600000000001</v>
      </c>
      <c r="M17" s="32">
        <v>1602.45</v>
      </c>
      <c r="N17" s="32">
        <v>7417.0000000000009</v>
      </c>
      <c r="O17" s="32">
        <v>7417</v>
      </c>
      <c r="P17" s="32">
        <f t="shared" si="27"/>
        <v>7867.2835699999996</v>
      </c>
      <c r="Q17" s="20" t="s">
        <v>23</v>
      </c>
      <c r="R17" s="16">
        <v>40</v>
      </c>
      <c r="S17" s="16">
        <v>35</v>
      </c>
      <c r="T17" s="16">
        <v>26</v>
      </c>
      <c r="U17" s="16">
        <v>18</v>
      </c>
      <c r="V17" s="36">
        <v>2264</v>
      </c>
      <c r="W17" s="17">
        <v>2159</v>
      </c>
      <c r="X17" s="17">
        <v>2159</v>
      </c>
      <c r="Y17" s="17">
        <f>Y16</f>
        <v>2152</v>
      </c>
      <c r="Z17" s="37">
        <v>5837.1</v>
      </c>
      <c r="AA17" s="33">
        <v>6665.3</v>
      </c>
      <c r="AB17" s="33">
        <v>7543.0095300000003</v>
      </c>
      <c r="AC17" s="33">
        <v>8171.6800899999998</v>
      </c>
      <c r="AD17" s="18">
        <f t="shared" si="19"/>
        <v>6.4900620924209802E-3</v>
      </c>
      <c r="AE17" s="18">
        <f t="shared" si="20"/>
        <v>1.2943238506134553E-3</v>
      </c>
      <c r="AF17" s="18">
        <f t="shared" si="21"/>
        <v>1.577457192935149E-3</v>
      </c>
      <c r="AG17" s="18">
        <f t="shared" si="22"/>
        <v>5.3850353331041812E-3</v>
      </c>
      <c r="AH17" s="18">
        <f t="shared" si="23"/>
        <v>1.7667844522968199E-2</v>
      </c>
      <c r="AI17" s="18">
        <f t="shared" si="24"/>
        <v>1.6211208893006021E-2</v>
      </c>
      <c r="AJ17" s="18">
        <f t="shared" si="25"/>
        <v>1.2042612320518759E-2</v>
      </c>
      <c r="AK17" s="18">
        <f t="shared" si="26"/>
        <v>8.3643122676579917E-3</v>
      </c>
    </row>
    <row r="18" spans="1:37" s="2" customFormat="1" ht="89.25">
      <c r="A18" s="15">
        <v>12</v>
      </c>
      <c r="B18" s="15" t="s">
        <v>17</v>
      </c>
      <c r="C18" s="28" t="s">
        <v>28</v>
      </c>
      <c r="D18" s="15">
        <v>7012003369</v>
      </c>
      <c r="E18" s="15" t="s">
        <v>54</v>
      </c>
      <c r="F18" s="15">
        <v>100</v>
      </c>
      <c r="G18" s="15" t="s">
        <v>69</v>
      </c>
      <c r="H18" s="15" t="s">
        <v>59</v>
      </c>
      <c r="I18" s="31">
        <v>213.5</v>
      </c>
      <c r="J18" s="31">
        <v>200</v>
      </c>
      <c r="K18" s="31">
        <v>288.70265000000001</v>
      </c>
      <c r="L18" s="31">
        <v>420</v>
      </c>
      <c r="M18" s="32">
        <v>1602.45</v>
      </c>
      <c r="N18" s="32">
        <v>7417.0000000000009</v>
      </c>
      <c r="O18" s="32">
        <v>7417</v>
      </c>
      <c r="P18" s="32">
        <f t="shared" si="27"/>
        <v>7867.2835699999996</v>
      </c>
      <c r="Q18" s="20" t="s">
        <v>23</v>
      </c>
      <c r="R18" s="16">
        <v>65</v>
      </c>
      <c r="S18" s="16">
        <v>76</v>
      </c>
      <c r="T18" s="16">
        <v>78</v>
      </c>
      <c r="U18" s="16">
        <v>71</v>
      </c>
      <c r="V18" s="36">
        <v>2264</v>
      </c>
      <c r="W18" s="17">
        <v>2159</v>
      </c>
      <c r="X18" s="17">
        <v>2159</v>
      </c>
      <c r="Y18" s="17">
        <f>Y16</f>
        <v>2152</v>
      </c>
      <c r="Z18" s="37">
        <v>11929.3</v>
      </c>
      <c r="AA18" s="33">
        <v>12576.1</v>
      </c>
      <c r="AB18" s="33">
        <v>13751.350769999999</v>
      </c>
      <c r="AC18" s="33">
        <v>15898.44752</v>
      </c>
      <c r="AD18" s="18">
        <f t="shared" si="19"/>
        <v>0.13323348622421916</v>
      </c>
      <c r="AE18" s="18">
        <f t="shared" si="20"/>
        <v>2.6965080221113654E-2</v>
      </c>
      <c r="AF18" s="18">
        <f t="shared" si="21"/>
        <v>3.8924450586490494E-2</v>
      </c>
      <c r="AG18" s="18">
        <f t="shared" si="22"/>
        <v>5.3385644010795458E-2</v>
      </c>
      <c r="AH18" s="18">
        <f t="shared" si="23"/>
        <v>2.8710247349823321E-2</v>
      </c>
      <c r="AI18" s="18">
        <f t="shared" si="24"/>
        <v>3.5201482167670217E-2</v>
      </c>
      <c r="AJ18" s="18">
        <f t="shared" si="25"/>
        <v>3.6127836961556276E-2</v>
      </c>
      <c r="AK18" s="18">
        <f t="shared" si="26"/>
        <v>3.2992565055762084E-2</v>
      </c>
    </row>
    <row r="19" spans="1:37" s="2" customFormat="1" ht="89.25">
      <c r="A19" s="15">
        <v>13</v>
      </c>
      <c r="B19" s="15" t="s">
        <v>17</v>
      </c>
      <c r="C19" s="28" t="s">
        <v>29</v>
      </c>
      <c r="D19" s="15">
        <v>7012003665</v>
      </c>
      <c r="E19" s="15" t="s">
        <v>54</v>
      </c>
      <c r="F19" s="15">
        <v>100</v>
      </c>
      <c r="G19" s="15" t="s">
        <v>69</v>
      </c>
      <c r="H19" s="15" t="s">
        <v>59</v>
      </c>
      <c r="I19" s="31">
        <v>92</v>
      </c>
      <c r="J19" s="31">
        <v>115.5</v>
      </c>
      <c r="K19" s="31">
        <v>138.16039000000001</v>
      </c>
      <c r="L19" s="31">
        <v>258.26472999999999</v>
      </c>
      <c r="M19" s="32">
        <v>1602.45</v>
      </c>
      <c r="N19" s="32">
        <v>7417.0000000000009</v>
      </c>
      <c r="O19" s="32">
        <v>7417</v>
      </c>
      <c r="P19" s="32">
        <f t="shared" si="27"/>
        <v>7867.2835699999996</v>
      </c>
      <c r="Q19" s="20" t="s">
        <v>23</v>
      </c>
      <c r="R19" s="16">
        <v>77</v>
      </c>
      <c r="S19" s="16">
        <v>67</v>
      </c>
      <c r="T19" s="16">
        <v>54</v>
      </c>
      <c r="U19" s="16">
        <v>39</v>
      </c>
      <c r="V19" s="36">
        <v>2264</v>
      </c>
      <c r="W19" s="17">
        <v>2159</v>
      </c>
      <c r="X19" s="17">
        <v>2159</v>
      </c>
      <c r="Y19" s="17">
        <f>Y16</f>
        <v>2152</v>
      </c>
      <c r="Z19" s="19">
        <v>13037.6</v>
      </c>
      <c r="AA19" s="33">
        <v>14007.6</v>
      </c>
      <c r="AB19" s="33">
        <v>14941.607760000001</v>
      </c>
      <c r="AC19" s="33">
        <v>15646.11886</v>
      </c>
      <c r="AD19" s="18">
        <f t="shared" si="19"/>
        <v>5.7412087740647134E-2</v>
      </c>
      <c r="AE19" s="18">
        <f t="shared" si="20"/>
        <v>1.5572333827693135E-2</v>
      </c>
      <c r="AF19" s="18">
        <f t="shared" si="21"/>
        <v>1.8627529998651748E-2</v>
      </c>
      <c r="AG19" s="18">
        <f t="shared" si="22"/>
        <v>3.2827687943629058E-2</v>
      </c>
      <c r="AH19" s="18">
        <f t="shared" si="23"/>
        <v>3.401060070671378E-2</v>
      </c>
      <c r="AI19" s="18">
        <f t="shared" si="24"/>
        <v>3.1032885595182955E-2</v>
      </c>
      <c r="AJ19" s="18">
        <f t="shared" si="25"/>
        <v>2.5011579434923575E-2</v>
      </c>
      <c r="AK19" s="18">
        <f t="shared" si="26"/>
        <v>1.812267657992565E-2</v>
      </c>
    </row>
    <row r="20" spans="1:37" s="2" customFormat="1" ht="102">
      <c r="A20" s="15">
        <v>14</v>
      </c>
      <c r="B20" s="15" t="s">
        <v>17</v>
      </c>
      <c r="C20" s="28" t="s">
        <v>30</v>
      </c>
      <c r="D20" s="15">
        <v>7012003496</v>
      </c>
      <c r="E20" s="15" t="s">
        <v>54</v>
      </c>
      <c r="F20" s="15">
        <v>100</v>
      </c>
      <c r="G20" s="15" t="s">
        <v>69</v>
      </c>
      <c r="H20" s="15" t="s">
        <v>63</v>
      </c>
      <c r="I20" s="31">
        <v>0</v>
      </c>
      <c r="J20" s="31">
        <v>40.200000000000003</v>
      </c>
      <c r="K20" s="31">
        <v>201.83926</v>
      </c>
      <c r="L20" s="31">
        <v>1536.6079500000001</v>
      </c>
      <c r="M20" s="32">
        <v>1602.45</v>
      </c>
      <c r="N20" s="32">
        <v>7417.0000000000009</v>
      </c>
      <c r="O20" s="32">
        <v>7417</v>
      </c>
      <c r="P20" s="32">
        <f t="shared" si="27"/>
        <v>7867.2835699999996</v>
      </c>
      <c r="Q20" s="20" t="s">
        <v>23</v>
      </c>
      <c r="R20" s="16">
        <v>189</v>
      </c>
      <c r="S20" s="16">
        <v>196</v>
      </c>
      <c r="T20" s="16">
        <v>187</v>
      </c>
      <c r="U20" s="16">
        <v>186</v>
      </c>
      <c r="V20" s="36">
        <v>2264</v>
      </c>
      <c r="W20" s="17">
        <v>2159</v>
      </c>
      <c r="X20" s="17">
        <v>2159</v>
      </c>
      <c r="Y20" s="17">
        <f t="shared" ref="Y20:Y26" si="28">Y17</f>
        <v>2152</v>
      </c>
      <c r="Z20" s="19">
        <v>25329.200000000001</v>
      </c>
      <c r="AA20" s="33">
        <v>25967.9</v>
      </c>
      <c r="AB20" s="33">
        <v>53422.416940000003</v>
      </c>
      <c r="AC20" s="33">
        <v>76955.178010000003</v>
      </c>
      <c r="AD20" s="18">
        <f t="shared" si="19"/>
        <v>0</v>
      </c>
      <c r="AE20" s="18">
        <f t="shared" si="20"/>
        <v>5.4199811244438449E-3</v>
      </c>
      <c r="AF20" s="18">
        <f t="shared" si="21"/>
        <v>2.7213059188351086E-2</v>
      </c>
      <c r="AG20" s="18">
        <f t="shared" si="22"/>
        <v>0.1953162023877576</v>
      </c>
      <c r="AH20" s="18">
        <f t="shared" si="23"/>
        <v>8.3480565371024731E-2</v>
      </c>
      <c r="AI20" s="18">
        <f t="shared" si="24"/>
        <v>9.0782769800833718E-2</v>
      </c>
      <c r="AJ20" s="18">
        <f t="shared" si="25"/>
        <v>8.6614173228346455E-2</v>
      </c>
      <c r="AK20" s="18">
        <f t="shared" si="26"/>
        <v>8.6431226765799257E-2</v>
      </c>
    </row>
    <row r="21" spans="1:37" s="2" customFormat="1" ht="89.25">
      <c r="A21" s="15">
        <v>15</v>
      </c>
      <c r="B21" s="15" t="s">
        <v>17</v>
      </c>
      <c r="C21" s="28" t="s">
        <v>31</v>
      </c>
      <c r="D21" s="15">
        <v>7012003672</v>
      </c>
      <c r="E21" s="15" t="s">
        <v>54</v>
      </c>
      <c r="F21" s="15">
        <v>100</v>
      </c>
      <c r="G21" s="15" t="s">
        <v>69</v>
      </c>
      <c r="H21" s="15" t="s">
        <v>59</v>
      </c>
      <c r="I21" s="31">
        <v>168.4</v>
      </c>
      <c r="J21" s="31">
        <v>90.2</v>
      </c>
      <c r="K21" s="31">
        <v>341.15980000000002</v>
      </c>
      <c r="L21" s="31">
        <v>670</v>
      </c>
      <c r="M21" s="32">
        <v>1602.45</v>
      </c>
      <c r="N21" s="32">
        <v>7417.0000000000009</v>
      </c>
      <c r="O21" s="32">
        <v>7417</v>
      </c>
      <c r="P21" s="32">
        <f t="shared" si="27"/>
        <v>7867.2835699999996</v>
      </c>
      <c r="Q21" s="20" t="s">
        <v>23</v>
      </c>
      <c r="R21" s="16">
        <v>132</v>
      </c>
      <c r="S21" s="16">
        <v>126</v>
      </c>
      <c r="T21" s="16">
        <v>110</v>
      </c>
      <c r="U21" s="16">
        <v>110</v>
      </c>
      <c r="V21" s="36">
        <v>2264</v>
      </c>
      <c r="W21" s="17">
        <v>2159</v>
      </c>
      <c r="X21" s="17">
        <v>2159</v>
      </c>
      <c r="Y21" s="17">
        <f t="shared" si="28"/>
        <v>2152</v>
      </c>
      <c r="Z21" s="37">
        <v>0</v>
      </c>
      <c r="AA21" s="37">
        <v>0</v>
      </c>
      <c r="AB21" s="37">
        <v>35650.151259999999</v>
      </c>
      <c r="AC21" s="37">
        <v>29360.926220000001</v>
      </c>
      <c r="AD21" s="18">
        <f t="shared" si="19"/>
        <v>0.1050890823426628</v>
      </c>
      <c r="AE21" s="18">
        <f t="shared" si="20"/>
        <v>1.2161251179722259E-2</v>
      </c>
      <c r="AF21" s="18">
        <f t="shared" si="21"/>
        <v>4.599700687609546E-2</v>
      </c>
      <c r="AG21" s="18">
        <f t="shared" si="22"/>
        <v>8.5162813064840373E-2</v>
      </c>
      <c r="AH21" s="18">
        <f t="shared" si="23"/>
        <v>5.8303886925795051E-2</v>
      </c>
      <c r="AI21" s="18">
        <f t="shared" si="24"/>
        <v>5.8360352014821676E-2</v>
      </c>
      <c r="AJ21" s="18">
        <f t="shared" si="25"/>
        <v>5.0949513663733209E-2</v>
      </c>
      <c r="AK21" s="18">
        <f t="shared" si="26"/>
        <v>5.111524163568773E-2</v>
      </c>
    </row>
    <row r="22" spans="1:37" s="2" customFormat="1" ht="89.25">
      <c r="A22" s="15">
        <v>16</v>
      </c>
      <c r="B22" s="15" t="s">
        <v>17</v>
      </c>
      <c r="C22" s="28" t="s">
        <v>32</v>
      </c>
      <c r="D22" s="15">
        <v>7012003432</v>
      </c>
      <c r="E22" s="15" t="s">
        <v>54</v>
      </c>
      <c r="F22" s="15">
        <v>100</v>
      </c>
      <c r="G22" s="15" t="s">
        <v>69</v>
      </c>
      <c r="H22" s="15" t="s">
        <v>63</v>
      </c>
      <c r="I22" s="31">
        <v>109.3</v>
      </c>
      <c r="J22" s="31">
        <v>419.5</v>
      </c>
      <c r="K22" s="31">
        <v>588.64850000000001</v>
      </c>
      <c r="L22" s="31">
        <v>735.66057999999998</v>
      </c>
      <c r="M22" s="32">
        <v>1602.45</v>
      </c>
      <c r="N22" s="32">
        <v>7417.0000000000009</v>
      </c>
      <c r="O22" s="32">
        <v>7417</v>
      </c>
      <c r="P22" s="32">
        <f t="shared" si="27"/>
        <v>7867.2835699999996</v>
      </c>
      <c r="Q22" s="20" t="s">
        <v>23</v>
      </c>
      <c r="R22" s="16">
        <v>50</v>
      </c>
      <c r="S22" s="16">
        <v>46</v>
      </c>
      <c r="T22" s="16">
        <v>45</v>
      </c>
      <c r="U22" s="16">
        <v>45</v>
      </c>
      <c r="V22" s="36">
        <v>2264</v>
      </c>
      <c r="W22" s="17">
        <v>2159</v>
      </c>
      <c r="X22" s="17">
        <v>2159</v>
      </c>
      <c r="Y22" s="17">
        <f t="shared" si="28"/>
        <v>2152</v>
      </c>
      <c r="Z22" s="37">
        <v>13856</v>
      </c>
      <c r="AA22" s="33">
        <v>13566</v>
      </c>
      <c r="AB22" s="33">
        <v>36240.485959999998</v>
      </c>
      <c r="AC22" s="33">
        <v>15140.9285</v>
      </c>
      <c r="AD22" s="18">
        <f t="shared" si="19"/>
        <v>6.8208056413616644E-2</v>
      </c>
      <c r="AE22" s="18">
        <f t="shared" si="20"/>
        <v>5.6559255763785891E-2</v>
      </c>
      <c r="AF22" s="18">
        <f t="shared" si="21"/>
        <v>7.9364770122691122E-2</v>
      </c>
      <c r="AG22" s="18">
        <f t="shared" si="22"/>
        <v>9.3508842468226938E-2</v>
      </c>
      <c r="AH22" s="18">
        <f t="shared" si="23"/>
        <v>2.2084805653710248E-2</v>
      </c>
      <c r="AI22" s="18">
        <f t="shared" si="24"/>
        <v>2.1306160259379342E-2</v>
      </c>
      <c r="AJ22" s="18">
        <f t="shared" si="25"/>
        <v>2.0842982862436313E-2</v>
      </c>
      <c r="AK22" s="18">
        <f t="shared" si="26"/>
        <v>2.0910780669144983E-2</v>
      </c>
    </row>
    <row r="23" spans="1:37" s="2" customFormat="1" ht="89.25">
      <c r="A23" s="15">
        <v>17</v>
      </c>
      <c r="B23" s="15" t="s">
        <v>17</v>
      </c>
      <c r="C23" s="28" t="s">
        <v>33</v>
      </c>
      <c r="D23" s="15">
        <v>7012003760</v>
      </c>
      <c r="E23" s="15" t="s">
        <v>54</v>
      </c>
      <c r="F23" s="15">
        <v>100</v>
      </c>
      <c r="G23" s="15" t="s">
        <v>69</v>
      </c>
      <c r="H23" s="15" t="s">
        <v>59</v>
      </c>
      <c r="I23" s="31">
        <v>6</v>
      </c>
      <c r="J23" s="31">
        <v>33</v>
      </c>
      <c r="K23" s="31">
        <v>1648.91797</v>
      </c>
      <c r="L23" s="31">
        <v>1516</v>
      </c>
      <c r="M23" s="32">
        <v>1602.45</v>
      </c>
      <c r="N23" s="32">
        <v>7417.0000000000009</v>
      </c>
      <c r="O23" s="32">
        <v>7417</v>
      </c>
      <c r="P23" s="32">
        <f t="shared" si="27"/>
        <v>7867.2835699999996</v>
      </c>
      <c r="Q23" s="20" t="s">
        <v>23</v>
      </c>
      <c r="R23" s="16">
        <v>983</v>
      </c>
      <c r="S23" s="16">
        <v>994</v>
      </c>
      <c r="T23" s="16">
        <v>959</v>
      </c>
      <c r="U23" s="16">
        <v>1002</v>
      </c>
      <c r="V23" s="36">
        <v>2264</v>
      </c>
      <c r="W23" s="17">
        <v>2159</v>
      </c>
      <c r="X23" s="17">
        <v>2159</v>
      </c>
      <c r="Y23" s="17">
        <f t="shared" si="28"/>
        <v>2152</v>
      </c>
      <c r="Z23" s="38">
        <v>66249.3</v>
      </c>
      <c r="AA23" s="33">
        <v>70418</v>
      </c>
      <c r="AB23" s="33">
        <v>79287.300300000003</v>
      </c>
      <c r="AC23" s="33">
        <v>93003.350340000005</v>
      </c>
      <c r="AD23" s="18">
        <f t="shared" si="19"/>
        <v>3.7442665917813349E-3</v>
      </c>
      <c r="AE23" s="18">
        <f t="shared" si="20"/>
        <v>4.449238236483753E-3</v>
      </c>
      <c r="AF23" s="18">
        <f t="shared" si="21"/>
        <v>0.22231602669542941</v>
      </c>
      <c r="AG23" s="18">
        <f t="shared" si="22"/>
        <v>0.19269675314372836</v>
      </c>
      <c r="AH23" s="18">
        <f t="shared" si="23"/>
        <v>0.43418727915194344</v>
      </c>
      <c r="AI23" s="18">
        <f t="shared" si="24"/>
        <v>0.46039833256137103</v>
      </c>
      <c r="AJ23" s="18">
        <f t="shared" si="25"/>
        <v>0.44418712366836499</v>
      </c>
      <c r="AK23" s="18">
        <f t="shared" si="26"/>
        <v>0.46561338289962823</v>
      </c>
    </row>
    <row r="24" spans="1:37" s="2" customFormat="1" ht="102">
      <c r="A24" s="15">
        <v>18</v>
      </c>
      <c r="B24" s="15" t="s">
        <v>17</v>
      </c>
      <c r="C24" s="28" t="s">
        <v>34</v>
      </c>
      <c r="D24" s="15">
        <v>7012003560</v>
      </c>
      <c r="E24" s="15" t="s">
        <v>54</v>
      </c>
      <c r="F24" s="15">
        <v>100</v>
      </c>
      <c r="G24" s="15" t="s">
        <v>69</v>
      </c>
      <c r="H24" s="15" t="s">
        <v>63</v>
      </c>
      <c r="I24" s="31">
        <v>0</v>
      </c>
      <c r="J24" s="31">
        <v>0</v>
      </c>
      <c r="K24" s="31">
        <v>11.9</v>
      </c>
      <c r="L24" s="31">
        <v>11.454660000000001</v>
      </c>
      <c r="M24" s="32">
        <v>1602.45</v>
      </c>
      <c r="N24" s="32">
        <v>7417.0000000000009</v>
      </c>
      <c r="O24" s="32">
        <v>7417</v>
      </c>
      <c r="P24" s="32">
        <f t="shared" si="27"/>
        <v>7867.2835699999996</v>
      </c>
      <c r="Q24" s="20" t="s">
        <v>23</v>
      </c>
      <c r="R24" s="16">
        <v>25</v>
      </c>
      <c r="S24" s="16">
        <v>23</v>
      </c>
      <c r="T24" s="16">
        <v>25</v>
      </c>
      <c r="U24" s="16">
        <v>20</v>
      </c>
      <c r="V24" s="36">
        <v>2264</v>
      </c>
      <c r="W24" s="17">
        <v>2159</v>
      </c>
      <c r="X24" s="17">
        <v>2159</v>
      </c>
      <c r="Y24" s="17">
        <f t="shared" si="28"/>
        <v>2152</v>
      </c>
      <c r="Z24" s="37">
        <v>6772.5</v>
      </c>
      <c r="AA24" s="33">
        <v>7153.3</v>
      </c>
      <c r="AB24" s="33">
        <v>7962.2190899999996</v>
      </c>
      <c r="AC24" s="33">
        <v>8318.1538700000001</v>
      </c>
      <c r="AD24" s="18">
        <f t="shared" si="19"/>
        <v>0</v>
      </c>
      <c r="AE24" s="18">
        <f t="shared" si="20"/>
        <v>0</v>
      </c>
      <c r="AF24" s="18">
        <f t="shared" si="21"/>
        <v>1.6044222731562627E-3</v>
      </c>
      <c r="AG24" s="18">
        <f t="shared" si="22"/>
        <v>1.4559866691064246E-3</v>
      </c>
      <c r="AH24" s="18">
        <f t="shared" si="23"/>
        <v>1.1042402826855124E-2</v>
      </c>
      <c r="AI24" s="18">
        <f t="shared" si="24"/>
        <v>1.0653080129689671E-2</v>
      </c>
      <c r="AJ24" s="18">
        <f t="shared" si="25"/>
        <v>1.1579434923575729E-2</v>
      </c>
      <c r="AK24" s="18">
        <f t="shared" si="26"/>
        <v>9.2936802973977699E-3</v>
      </c>
    </row>
    <row r="25" spans="1:37" s="2" customFormat="1" ht="89.25">
      <c r="A25" s="15">
        <v>19</v>
      </c>
      <c r="B25" s="15" t="s">
        <v>17</v>
      </c>
      <c r="C25" s="28" t="s">
        <v>35</v>
      </c>
      <c r="D25" s="15">
        <v>7012003538</v>
      </c>
      <c r="E25" s="15" t="s">
        <v>54</v>
      </c>
      <c r="F25" s="15">
        <v>100</v>
      </c>
      <c r="G25" s="15" t="s">
        <v>69</v>
      </c>
      <c r="H25" s="15" t="s">
        <v>59</v>
      </c>
      <c r="I25" s="31">
        <v>75.099999999999994</v>
      </c>
      <c r="J25" s="31">
        <v>68.25</v>
      </c>
      <c r="K25" s="31">
        <v>296.47699999999998</v>
      </c>
      <c r="L25" s="31">
        <v>371.21404999999999</v>
      </c>
      <c r="M25" s="32">
        <v>1602.45</v>
      </c>
      <c r="N25" s="32">
        <v>7417.0000000000009</v>
      </c>
      <c r="O25" s="32">
        <v>7417</v>
      </c>
      <c r="P25" s="32">
        <f t="shared" si="27"/>
        <v>7867.2835699999996</v>
      </c>
      <c r="Q25" s="20" t="s">
        <v>23</v>
      </c>
      <c r="R25" s="16">
        <v>154</v>
      </c>
      <c r="S25" s="16">
        <v>124</v>
      </c>
      <c r="T25" s="16">
        <v>118</v>
      </c>
      <c r="U25" s="16">
        <v>114</v>
      </c>
      <c r="V25" s="36">
        <v>2264</v>
      </c>
      <c r="W25" s="17">
        <v>2159</v>
      </c>
      <c r="X25" s="17">
        <v>2159</v>
      </c>
      <c r="Y25" s="17">
        <f t="shared" si="28"/>
        <v>2152</v>
      </c>
      <c r="Z25" s="37">
        <v>26185.46</v>
      </c>
      <c r="AA25" s="33">
        <v>22295.09</v>
      </c>
      <c r="AB25" s="33">
        <v>22552.126550000001</v>
      </c>
      <c r="AC25" s="33">
        <v>25543.389810000001</v>
      </c>
      <c r="AD25" s="18">
        <f t="shared" si="19"/>
        <v>4.6865736840463038E-2</v>
      </c>
      <c r="AE25" s="18">
        <f t="shared" si="20"/>
        <v>9.2018336254550345E-3</v>
      </c>
      <c r="AF25" s="18">
        <f t="shared" si="21"/>
        <v>3.9972630443575567E-2</v>
      </c>
      <c r="AG25" s="18">
        <f t="shared" si="22"/>
        <v>4.7184526488346729E-2</v>
      </c>
      <c r="AH25" s="18">
        <f t="shared" si="23"/>
        <v>6.8021201413427559E-2</v>
      </c>
      <c r="AI25" s="18">
        <f t="shared" si="24"/>
        <v>5.7433997220935618E-2</v>
      </c>
      <c r="AJ25" s="18">
        <f t="shared" si="25"/>
        <v>5.4654932839277443E-2</v>
      </c>
      <c r="AK25" s="18">
        <f t="shared" si="26"/>
        <v>5.2973977695167283E-2</v>
      </c>
    </row>
    <row r="26" spans="1:37" s="2" customFormat="1" ht="89.25">
      <c r="A26" s="15">
        <v>20</v>
      </c>
      <c r="B26" s="15" t="s">
        <v>17</v>
      </c>
      <c r="C26" s="28" t="s">
        <v>36</v>
      </c>
      <c r="D26" s="15">
        <v>7012003697</v>
      </c>
      <c r="E26" s="15" t="s">
        <v>54</v>
      </c>
      <c r="F26" s="15">
        <v>100</v>
      </c>
      <c r="G26" s="15" t="s">
        <v>69</v>
      </c>
      <c r="H26" s="15" t="s">
        <v>59</v>
      </c>
      <c r="I26" s="31">
        <v>0</v>
      </c>
      <c r="J26" s="31">
        <v>0</v>
      </c>
      <c r="K26" s="31">
        <v>333.32094999999998</v>
      </c>
      <c r="L26" s="31">
        <v>858.48</v>
      </c>
      <c r="M26" s="32">
        <v>1602.45</v>
      </c>
      <c r="N26" s="32">
        <v>7417.0000000000009</v>
      </c>
      <c r="O26" s="32">
        <v>7417</v>
      </c>
      <c r="P26" s="32">
        <f t="shared" si="27"/>
        <v>7867.2835699999996</v>
      </c>
      <c r="Q26" s="20" t="s">
        <v>23</v>
      </c>
      <c r="R26" s="16">
        <v>177</v>
      </c>
      <c r="S26" s="16">
        <v>170</v>
      </c>
      <c r="T26" s="16">
        <v>158</v>
      </c>
      <c r="U26" s="16">
        <v>149</v>
      </c>
      <c r="V26" s="36">
        <v>2264</v>
      </c>
      <c r="W26" s="17">
        <v>2159</v>
      </c>
      <c r="X26" s="17">
        <v>2159</v>
      </c>
      <c r="Y26" s="17">
        <f t="shared" si="28"/>
        <v>2152</v>
      </c>
      <c r="Z26" s="37">
        <v>18770.3</v>
      </c>
      <c r="AA26" s="33">
        <v>19918.5</v>
      </c>
      <c r="AB26" s="33">
        <v>24518.026529999999</v>
      </c>
      <c r="AC26" s="33">
        <v>26386.04162</v>
      </c>
      <c r="AD26" s="18">
        <f t="shared" si="19"/>
        <v>0</v>
      </c>
      <c r="AE26" s="18">
        <f t="shared" si="20"/>
        <v>0</v>
      </c>
      <c r="AF26" s="18">
        <f t="shared" si="21"/>
        <v>4.4940130780639069E-2</v>
      </c>
      <c r="AG26" s="18">
        <f t="shared" si="22"/>
        <v>0.10912025635806592</v>
      </c>
      <c r="AH26" s="18">
        <f t="shared" si="23"/>
        <v>7.8180212014134276E-2</v>
      </c>
      <c r="AI26" s="18">
        <f t="shared" si="24"/>
        <v>7.874015748031496E-2</v>
      </c>
      <c r="AJ26" s="18">
        <f t="shared" si="25"/>
        <v>7.3182028716998609E-2</v>
      </c>
      <c r="AK26" s="18">
        <f t="shared" si="26"/>
        <v>6.9237918215613384E-2</v>
      </c>
    </row>
    <row r="27" spans="1:37" s="2" customForma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s="2" customFormat="1" ht="114.75">
      <c r="A28" s="15">
        <v>21</v>
      </c>
      <c r="B28" s="15" t="s">
        <v>17</v>
      </c>
      <c r="C28" s="28" t="s">
        <v>37</v>
      </c>
      <c r="D28" s="15">
        <v>7012003880</v>
      </c>
      <c r="E28" s="15" t="s">
        <v>54</v>
      </c>
      <c r="F28" s="15">
        <v>100</v>
      </c>
      <c r="G28" s="15" t="s">
        <v>70</v>
      </c>
      <c r="H28" s="15" t="s">
        <v>64</v>
      </c>
      <c r="I28" s="31">
        <v>53</v>
      </c>
      <c r="J28" s="31">
        <v>68.5</v>
      </c>
      <c r="K28" s="31">
        <v>286.50400999999999</v>
      </c>
      <c r="L28" s="31">
        <v>300.5942</v>
      </c>
      <c r="M28" s="32">
        <f>SUM(I28:I29)</f>
        <v>426.4</v>
      </c>
      <c r="N28" s="32">
        <f>SUM(J28:J29)</f>
        <v>628</v>
      </c>
      <c r="O28" s="32">
        <f>SUM(K28:K29)</f>
        <v>303.20400999999998</v>
      </c>
      <c r="P28" s="32">
        <f>L28+L29</f>
        <v>343.39420000000001</v>
      </c>
      <c r="Q28" s="20" t="s">
        <v>23</v>
      </c>
      <c r="R28" s="16">
        <v>717</v>
      </c>
      <c r="S28" s="16">
        <v>753</v>
      </c>
      <c r="T28" s="16">
        <v>753</v>
      </c>
      <c r="U28" s="16">
        <v>951</v>
      </c>
      <c r="V28" s="17">
        <v>3436</v>
      </c>
      <c r="W28" s="17">
        <f>S28+S31+S29</f>
        <v>3860</v>
      </c>
      <c r="X28" s="17">
        <f>T28+T31</f>
        <v>1343</v>
      </c>
      <c r="Y28" s="17">
        <f>U28+U29+U31</f>
        <v>1720</v>
      </c>
      <c r="Z28" s="33">
        <v>8889.2999999999993</v>
      </c>
      <c r="AA28" s="33">
        <v>9316.5</v>
      </c>
      <c r="AB28" s="33">
        <v>14131.24783</v>
      </c>
      <c r="AC28" s="33">
        <v>15935.293750000001</v>
      </c>
      <c r="AD28" s="18">
        <f>I28/M28</f>
        <v>0.12429643527204504</v>
      </c>
      <c r="AE28" s="18">
        <f t="shared" ref="AE28:AG28" si="29">J28/N28</f>
        <v>0.10907643312101911</v>
      </c>
      <c r="AF28" s="18">
        <f t="shared" si="29"/>
        <v>0.94492157277207522</v>
      </c>
      <c r="AG28" s="18">
        <f t="shared" si="29"/>
        <v>0.87536190186089335</v>
      </c>
      <c r="AH28" s="18">
        <f t="shared" ref="AH28" si="30">R28/V28</f>
        <v>0.20867287543655413</v>
      </c>
      <c r="AI28" s="18">
        <f t="shared" ref="AI28" si="31">S28/W28</f>
        <v>0.19507772020725389</v>
      </c>
      <c r="AJ28" s="18">
        <f t="shared" ref="AJ28" si="32">T28/X28</f>
        <v>0.56068503350707366</v>
      </c>
      <c r="AK28" s="18">
        <f t="shared" ref="AK28" si="33">U28/Y28</f>
        <v>0.5529069767441861</v>
      </c>
    </row>
    <row r="29" spans="1:37" s="2" customFormat="1" ht="89.25">
      <c r="A29" s="15">
        <v>22</v>
      </c>
      <c r="B29" s="15" t="s">
        <v>17</v>
      </c>
      <c r="C29" s="28" t="s">
        <v>39</v>
      </c>
      <c r="D29" s="15">
        <v>7012003792</v>
      </c>
      <c r="E29" s="15" t="s">
        <v>54</v>
      </c>
      <c r="F29" s="15">
        <v>100</v>
      </c>
      <c r="G29" s="15" t="s">
        <v>70</v>
      </c>
      <c r="H29" s="15" t="s">
        <v>55</v>
      </c>
      <c r="I29" s="31">
        <v>373.4</v>
      </c>
      <c r="J29" s="31">
        <v>559.5</v>
      </c>
      <c r="K29" s="31">
        <v>16.7</v>
      </c>
      <c r="L29" s="31">
        <v>42.8</v>
      </c>
      <c r="M29" s="32">
        <f>M28</f>
        <v>426.4</v>
      </c>
      <c r="N29" s="32">
        <f>N28</f>
        <v>628</v>
      </c>
      <c r="O29" s="32">
        <f>O28</f>
        <v>303.20400999999998</v>
      </c>
      <c r="P29" s="32">
        <f>P28</f>
        <v>343.39420000000001</v>
      </c>
      <c r="Q29" s="20" t="s">
        <v>40</v>
      </c>
      <c r="R29" s="16">
        <v>362</v>
      </c>
      <c r="S29" s="16">
        <v>300</v>
      </c>
      <c r="T29" s="16">
        <v>317</v>
      </c>
      <c r="U29" s="16">
        <v>261</v>
      </c>
      <c r="V29" s="17">
        <v>3436</v>
      </c>
      <c r="W29" s="17">
        <f>S28+S31+S29</f>
        <v>3860</v>
      </c>
      <c r="X29" s="17">
        <f>T28+T31+T29</f>
        <v>1660</v>
      </c>
      <c r="Y29" s="17">
        <f>Y28</f>
        <v>1720</v>
      </c>
      <c r="Z29" s="33">
        <v>8794.7999999999993</v>
      </c>
      <c r="AA29" s="33">
        <v>11091</v>
      </c>
      <c r="AB29" s="33">
        <v>39370.800000000003</v>
      </c>
      <c r="AC29" s="33">
        <v>34351.300000000003</v>
      </c>
      <c r="AD29" s="18">
        <f>I29/M29</f>
        <v>0.87570356472795496</v>
      </c>
      <c r="AE29" s="18">
        <f t="shared" ref="AE29" si="34">J29/N29</f>
        <v>0.89092356687898089</v>
      </c>
      <c r="AF29" s="18">
        <f t="shared" ref="AF29" si="35">K29/O29</f>
        <v>5.5078427227924859E-2</v>
      </c>
      <c r="AG29" s="18">
        <f t="shared" ref="AG29" si="36">L29/P29</f>
        <v>0.12463809813910659</v>
      </c>
      <c r="AH29" s="18">
        <f t="shared" ref="AH29" si="37">R29/V29</f>
        <v>0.10535506402793947</v>
      </c>
      <c r="AI29" s="18">
        <f t="shared" ref="AI29" si="38">S29/W29</f>
        <v>7.7720207253886009E-2</v>
      </c>
      <c r="AJ29" s="18">
        <f t="shared" ref="AJ29" si="39">T29/X29</f>
        <v>0.19096385542168676</v>
      </c>
      <c r="AK29" s="18">
        <f t="shared" ref="AK29" si="40">U29/Y29</f>
        <v>0.15174418604651163</v>
      </c>
    </row>
    <row r="30" spans="1:37" s="2" customForma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1:37" s="2" customFormat="1" ht="102">
      <c r="A31" s="15">
        <v>23</v>
      </c>
      <c r="B31" s="15" t="s">
        <v>17</v>
      </c>
      <c r="C31" s="28" t="s">
        <v>38</v>
      </c>
      <c r="D31" s="15">
        <v>7012003746</v>
      </c>
      <c r="E31" s="15" t="s">
        <v>54</v>
      </c>
      <c r="F31" s="15">
        <v>100</v>
      </c>
      <c r="G31" s="15" t="s">
        <v>71</v>
      </c>
      <c r="H31" s="15" t="s">
        <v>65</v>
      </c>
      <c r="I31" s="31">
        <v>401</v>
      </c>
      <c r="J31" s="31">
        <v>428</v>
      </c>
      <c r="K31" s="31">
        <v>711.93772000000001</v>
      </c>
      <c r="L31" s="31">
        <v>1064.0840000000001</v>
      </c>
      <c r="M31" s="32">
        <v>428</v>
      </c>
      <c r="N31" s="32">
        <v>503.7</v>
      </c>
      <c r="O31" s="32">
        <v>503.7</v>
      </c>
      <c r="P31" s="32">
        <f>L31</f>
        <v>1064.0840000000001</v>
      </c>
      <c r="Q31" s="20" t="s">
        <v>23</v>
      </c>
      <c r="R31" s="16">
        <v>2346</v>
      </c>
      <c r="S31" s="16">
        <v>2807</v>
      </c>
      <c r="T31" s="16">
        <v>590</v>
      </c>
      <c r="U31" s="16">
        <v>508</v>
      </c>
      <c r="V31" s="17">
        <v>2807</v>
      </c>
      <c r="W31" s="17">
        <v>2800</v>
      </c>
      <c r="X31" s="17">
        <f>T31</f>
        <v>590</v>
      </c>
      <c r="Y31" s="17">
        <f>U31</f>
        <v>508</v>
      </c>
      <c r="Z31" s="33">
        <v>24602</v>
      </c>
      <c r="AA31" s="33">
        <v>20197</v>
      </c>
      <c r="AB31" s="33">
        <v>22535.592260000001</v>
      </c>
      <c r="AC31" s="33">
        <v>25412.763159999999</v>
      </c>
      <c r="AD31" s="18">
        <f>I31/M31</f>
        <v>0.93691588785046731</v>
      </c>
      <c r="AE31" s="18">
        <f>J31/N31</f>
        <v>0.84971213023625181</v>
      </c>
      <c r="AF31" s="18">
        <f>K31/O31</f>
        <v>1.4134161604129443</v>
      </c>
      <c r="AG31" s="18">
        <f>L31/P31</f>
        <v>1</v>
      </c>
      <c r="AH31" s="18">
        <f>R31/V31</f>
        <v>0.83576772354827222</v>
      </c>
      <c r="AI31" s="18">
        <f>S31/W31</f>
        <v>1.0024999999999999</v>
      </c>
      <c r="AJ31" s="18">
        <f>T31/X31</f>
        <v>1</v>
      </c>
      <c r="AK31" s="18">
        <f>U31/Y31</f>
        <v>1</v>
      </c>
    </row>
    <row r="32" spans="1:37" s="2" customForma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</row>
    <row r="33" spans="1:37" s="2" customFormat="1" ht="89.25">
      <c r="A33" s="15">
        <v>24</v>
      </c>
      <c r="B33" s="15" t="s">
        <v>17</v>
      </c>
      <c r="C33" s="28" t="s">
        <v>41</v>
      </c>
      <c r="D33" s="15">
        <v>7012005052</v>
      </c>
      <c r="E33" s="15" t="str">
        <f>E29</f>
        <v>Администрация Первомайского района</v>
      </c>
      <c r="F33" s="15">
        <v>100</v>
      </c>
      <c r="G33" s="15" t="s">
        <v>72</v>
      </c>
      <c r="H33" s="15" t="s">
        <v>56</v>
      </c>
      <c r="I33" s="31">
        <v>45.4</v>
      </c>
      <c r="J33" s="31">
        <v>89</v>
      </c>
      <c r="K33" s="31">
        <v>89</v>
      </c>
      <c r="L33" s="31">
        <v>49.7</v>
      </c>
      <c r="M33" s="32">
        <f t="shared" ref="M33:N33" si="41">I33</f>
        <v>45.4</v>
      </c>
      <c r="N33" s="32">
        <f t="shared" si="41"/>
        <v>89</v>
      </c>
      <c r="O33" s="32">
        <f>K33</f>
        <v>89</v>
      </c>
      <c r="P33" s="32">
        <v>49.7</v>
      </c>
      <c r="Q33" s="20" t="s">
        <v>45</v>
      </c>
      <c r="R33" s="16">
        <v>59146</v>
      </c>
      <c r="S33" s="16">
        <v>112280</v>
      </c>
      <c r="T33" s="16">
        <v>111870</v>
      </c>
      <c r="U33" s="16">
        <v>116246</v>
      </c>
      <c r="V33" s="17">
        <f t="shared" ref="V33" si="42">R33</f>
        <v>59146</v>
      </c>
      <c r="W33" s="17">
        <f>S33</f>
        <v>112280</v>
      </c>
      <c r="X33" s="17">
        <f>T33</f>
        <v>111870</v>
      </c>
      <c r="Y33" s="17">
        <f>U33</f>
        <v>116246</v>
      </c>
      <c r="Z33" s="33">
        <v>18951</v>
      </c>
      <c r="AA33" s="33">
        <v>24782</v>
      </c>
      <c r="AB33" s="33">
        <v>23656</v>
      </c>
      <c r="AC33" s="33">
        <v>32701.7</v>
      </c>
      <c r="AD33" s="18">
        <f>I33/M33</f>
        <v>1</v>
      </c>
      <c r="AE33" s="18">
        <f t="shared" ref="AE33:AG33" si="43">J33/N33</f>
        <v>1</v>
      </c>
      <c r="AF33" s="18">
        <f t="shared" si="43"/>
        <v>1</v>
      </c>
      <c r="AG33" s="18">
        <f t="shared" si="43"/>
        <v>1</v>
      </c>
      <c r="AH33" s="18">
        <f t="shared" ref="AH33:AK33" si="44">R33/V33</f>
        <v>1</v>
      </c>
      <c r="AI33" s="18">
        <f t="shared" si="44"/>
        <v>1</v>
      </c>
      <c r="AJ33" s="18">
        <f t="shared" si="44"/>
        <v>1</v>
      </c>
      <c r="AK33" s="18">
        <f t="shared" si="44"/>
        <v>1</v>
      </c>
    </row>
    <row r="34" spans="1:37" s="2" customForma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1:37" s="2" customFormat="1" ht="76.5">
      <c r="A35" s="15">
        <v>25</v>
      </c>
      <c r="B35" s="15" t="s">
        <v>17</v>
      </c>
      <c r="C35" s="28" t="s">
        <v>42</v>
      </c>
      <c r="D35" s="15">
        <v>7012005616</v>
      </c>
      <c r="E35" s="15" t="str">
        <f>E29</f>
        <v>Администрация Первомайского района</v>
      </c>
      <c r="F35" s="15">
        <v>100</v>
      </c>
      <c r="G35" s="15" t="s">
        <v>73</v>
      </c>
      <c r="H35" s="15" t="s">
        <v>57</v>
      </c>
      <c r="I35" s="31">
        <v>29</v>
      </c>
      <c r="J35" s="31">
        <v>9.6999999999999993</v>
      </c>
      <c r="K35" s="31">
        <v>88</v>
      </c>
      <c r="L35" s="31">
        <v>34.299999999999997</v>
      </c>
      <c r="M35" s="32">
        <f t="shared" ref="M35:O35" si="45">I35</f>
        <v>29</v>
      </c>
      <c r="N35" s="32">
        <f t="shared" si="45"/>
        <v>9.6999999999999993</v>
      </c>
      <c r="O35" s="32">
        <f t="shared" si="45"/>
        <v>88</v>
      </c>
      <c r="P35" s="32">
        <f>L35</f>
        <v>34.299999999999997</v>
      </c>
      <c r="Q35" s="20" t="s">
        <v>45</v>
      </c>
      <c r="R35" s="16">
        <v>6924</v>
      </c>
      <c r="S35" s="16">
        <v>6155</v>
      </c>
      <c r="T35" s="16">
        <v>6400</v>
      </c>
      <c r="U35" s="16">
        <v>6550</v>
      </c>
      <c r="V35" s="17">
        <f t="shared" ref="V35:X35" si="46">R35</f>
        <v>6924</v>
      </c>
      <c r="W35" s="17">
        <f t="shared" si="46"/>
        <v>6155</v>
      </c>
      <c r="X35" s="17">
        <f t="shared" si="46"/>
        <v>6400</v>
      </c>
      <c r="Y35" s="17">
        <v>6550</v>
      </c>
      <c r="Z35" s="33">
        <v>3247.4</v>
      </c>
      <c r="AA35" s="33">
        <v>4301.8</v>
      </c>
      <c r="AB35" s="33">
        <v>3513</v>
      </c>
      <c r="AC35" s="33">
        <v>4388.5</v>
      </c>
      <c r="AD35" s="18">
        <f>I35/M35</f>
        <v>1</v>
      </c>
      <c r="AE35" s="18">
        <f t="shared" ref="AE35:AG35" si="47">J35/N35</f>
        <v>1</v>
      </c>
      <c r="AF35" s="18">
        <f t="shared" si="47"/>
        <v>1</v>
      </c>
      <c r="AG35" s="18">
        <f t="shared" si="47"/>
        <v>1</v>
      </c>
      <c r="AH35" s="18">
        <f t="shared" ref="AH35:AK35" si="48">R35/V35</f>
        <v>1</v>
      </c>
      <c r="AI35" s="18">
        <f t="shared" si="48"/>
        <v>1</v>
      </c>
      <c r="AJ35" s="18">
        <f t="shared" si="48"/>
        <v>1</v>
      </c>
      <c r="AK35" s="18">
        <f t="shared" si="48"/>
        <v>1</v>
      </c>
    </row>
    <row r="36" spans="1:37" s="2" customForma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</row>
    <row r="37" spans="1:37" s="2" customFormat="1" ht="89.25">
      <c r="A37" s="15">
        <v>26</v>
      </c>
      <c r="B37" s="15" t="s">
        <v>17</v>
      </c>
      <c r="C37" s="28" t="s">
        <v>43</v>
      </c>
      <c r="D37" s="15">
        <v>7012005180</v>
      </c>
      <c r="E37" s="15" t="str">
        <f>E29</f>
        <v>Администрация Первомайского района</v>
      </c>
      <c r="F37" s="15">
        <v>100</v>
      </c>
      <c r="G37" s="15" t="s">
        <v>74</v>
      </c>
      <c r="H37" s="15" t="s">
        <v>58</v>
      </c>
      <c r="I37" s="31">
        <v>2933.2</v>
      </c>
      <c r="J37" s="31">
        <v>2082</v>
      </c>
      <c r="K37" s="31">
        <v>2100</v>
      </c>
      <c r="L37" s="31">
        <v>2593.3000000000002</v>
      </c>
      <c r="M37" s="32">
        <v>3280</v>
      </c>
      <c r="N37" s="32">
        <v>2933.2</v>
      </c>
      <c r="O37" s="32">
        <v>1460</v>
      </c>
      <c r="P37" s="32">
        <f>L37</f>
        <v>2593.3000000000002</v>
      </c>
      <c r="Q37" s="20" t="s">
        <v>46</v>
      </c>
      <c r="R37" s="16">
        <v>2210</v>
      </c>
      <c r="S37" s="16">
        <v>2212</v>
      </c>
      <c r="T37" s="16">
        <v>1600</v>
      </c>
      <c r="U37" s="16">
        <v>1620</v>
      </c>
      <c r="V37" s="17">
        <v>2434</v>
      </c>
      <c r="W37" s="17">
        <f>S37</f>
        <v>2212</v>
      </c>
      <c r="X37" s="17">
        <f>T37</f>
        <v>1600</v>
      </c>
      <c r="Y37" s="17">
        <f>U37</f>
        <v>1620</v>
      </c>
      <c r="Z37" s="33">
        <v>48797.2</v>
      </c>
      <c r="AA37" s="33">
        <v>48700.800000000003</v>
      </c>
      <c r="AB37" s="33">
        <v>56505</v>
      </c>
      <c r="AC37" s="33">
        <v>68241.399999999994</v>
      </c>
      <c r="AD37" s="18">
        <f>I37/M37</f>
        <v>0.89426829268292674</v>
      </c>
      <c r="AE37" s="18">
        <f t="shared" ref="AE37:AG37" si="49">J37/N37</f>
        <v>0.70980499113596074</v>
      </c>
      <c r="AF37" s="18">
        <f t="shared" si="49"/>
        <v>1.4383561643835616</v>
      </c>
      <c r="AG37" s="18">
        <f t="shared" si="49"/>
        <v>1</v>
      </c>
      <c r="AH37" s="18">
        <f t="shared" ref="AH37:AK37" si="50">R37/V37</f>
        <v>0.90797041906327036</v>
      </c>
      <c r="AI37" s="18">
        <f t="shared" si="50"/>
        <v>1</v>
      </c>
      <c r="AJ37" s="18">
        <f t="shared" si="50"/>
        <v>1</v>
      </c>
      <c r="AK37" s="18">
        <f t="shared" si="50"/>
        <v>1</v>
      </c>
    </row>
    <row r="38" spans="1:37" s="2" customForma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1:37" s="2" customFormat="1" ht="64.5" customHeight="1">
      <c r="A39" s="15">
        <v>27</v>
      </c>
      <c r="B39" s="15" t="s">
        <v>17</v>
      </c>
      <c r="C39" s="28" t="s">
        <v>44</v>
      </c>
      <c r="D39" s="15">
        <v>7012005133</v>
      </c>
      <c r="E39" s="15" t="s">
        <v>54</v>
      </c>
      <c r="F39" s="15">
        <v>100</v>
      </c>
      <c r="G39" s="15" t="s">
        <v>67</v>
      </c>
      <c r="H39" s="15" t="s">
        <v>66</v>
      </c>
      <c r="I39" s="31">
        <v>879</v>
      </c>
      <c r="J39" s="31">
        <v>928</v>
      </c>
      <c r="K39" s="31">
        <v>683</v>
      </c>
      <c r="L39" s="31">
        <v>239</v>
      </c>
      <c r="M39" s="32">
        <f t="shared" ref="M39:O39" si="51">I39</f>
        <v>879</v>
      </c>
      <c r="N39" s="32">
        <f t="shared" si="51"/>
        <v>928</v>
      </c>
      <c r="O39" s="32">
        <f t="shared" si="51"/>
        <v>683</v>
      </c>
      <c r="P39" s="32">
        <f>L39</f>
        <v>239</v>
      </c>
      <c r="Q39" s="21" t="s">
        <v>47</v>
      </c>
      <c r="R39" s="22">
        <v>101</v>
      </c>
      <c r="S39" s="22">
        <v>101</v>
      </c>
      <c r="T39" s="22">
        <v>102</v>
      </c>
      <c r="U39" s="22">
        <v>101</v>
      </c>
      <c r="V39" s="34">
        <f t="shared" ref="V39:X39" si="52">R39</f>
        <v>101</v>
      </c>
      <c r="W39" s="34">
        <f t="shared" si="52"/>
        <v>101</v>
      </c>
      <c r="X39" s="34">
        <f t="shared" si="52"/>
        <v>102</v>
      </c>
      <c r="Y39" s="34">
        <f>U39</f>
        <v>101</v>
      </c>
      <c r="Z39" s="33">
        <v>1077</v>
      </c>
      <c r="AA39" s="33">
        <v>1008</v>
      </c>
      <c r="AB39" s="33">
        <v>841</v>
      </c>
      <c r="AC39" s="33">
        <v>801</v>
      </c>
      <c r="AD39" s="18">
        <f>I39/M39</f>
        <v>1</v>
      </c>
      <c r="AE39" s="18">
        <f t="shared" ref="AE39:AG39" si="53">J39/N39</f>
        <v>1</v>
      </c>
      <c r="AF39" s="18">
        <f t="shared" si="53"/>
        <v>1</v>
      </c>
      <c r="AG39" s="18">
        <f t="shared" si="53"/>
        <v>1</v>
      </c>
      <c r="AH39" s="18">
        <f t="shared" ref="AH39" si="54">R39/V39</f>
        <v>1</v>
      </c>
      <c r="AI39" s="18">
        <f t="shared" ref="AI39" si="55">S39/W39</f>
        <v>1</v>
      </c>
      <c r="AJ39" s="18">
        <f t="shared" ref="AJ39" si="56">T39/X39</f>
        <v>1</v>
      </c>
      <c r="AK39" s="18">
        <f t="shared" ref="AK39" si="57">U39/Y39</f>
        <v>1</v>
      </c>
    </row>
    <row r="40" spans="1:37">
      <c r="A40" s="63" t="s">
        <v>16</v>
      </c>
      <c r="B40" s="64"/>
      <c r="C40" s="64"/>
      <c r="D40" s="64"/>
      <c r="E40" s="64"/>
      <c r="F40" s="64"/>
      <c r="G40" s="64"/>
      <c r="H40" s="64"/>
      <c r="I40" s="7"/>
      <c r="J40" s="7"/>
      <c r="K40" s="7"/>
      <c r="L40" s="7"/>
      <c r="M40" s="7"/>
      <c r="N40" s="7"/>
      <c r="O40" s="7"/>
      <c r="P40" s="7"/>
      <c r="Q40" s="8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5" customFormat="1" ht="30" customHeight="1">
      <c r="A41" s="40" t="s">
        <v>51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24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</row>
    <row r="42" spans="1:37" s="5" customFormat="1" ht="27" customHeight="1">
      <c r="A42" s="40" t="s">
        <v>52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</row>
    <row r="43" spans="1:37" s="5" customFormat="1" ht="15" customHeight="1">
      <c r="A43" s="40" t="s">
        <v>53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24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</row>
    <row r="44" spans="1:37" s="5" customFormat="1">
      <c r="A44" s="23" t="s">
        <v>76</v>
      </c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</row>
    <row r="45" spans="1:37" s="5" customFormat="1">
      <c r="A45" s="23" t="s">
        <v>75</v>
      </c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4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</row>
    <row r="46" spans="1:37">
      <c r="A46" s="25"/>
      <c r="B46" s="26"/>
      <c r="C46" s="2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1:37" ht="15.75">
      <c r="A47" s="3"/>
      <c r="B47" s="4"/>
      <c r="C47" s="2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5.75">
      <c r="A48" s="3"/>
      <c r="B48" s="4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5.75">
      <c r="A49" s="3"/>
      <c r="B49" s="4"/>
      <c r="C49" s="2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5.75">
      <c r="A50" s="3"/>
      <c r="B50" s="4"/>
      <c r="C50" s="2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</sheetData>
  <mergeCells count="35">
    <mergeCell ref="A32:AK32"/>
    <mergeCell ref="A38:AK38"/>
    <mergeCell ref="A30:AK30"/>
    <mergeCell ref="D3:D5"/>
    <mergeCell ref="A36:AK36"/>
    <mergeCell ref="Z3:AC3"/>
    <mergeCell ref="A34:AK34"/>
    <mergeCell ref="A1:K1"/>
    <mergeCell ref="G3:G5"/>
    <mergeCell ref="E3:E5"/>
    <mergeCell ref="A27:AK27"/>
    <mergeCell ref="A12:AK12"/>
    <mergeCell ref="B3:B5"/>
    <mergeCell ref="C3:C5"/>
    <mergeCell ref="H3:H5"/>
    <mergeCell ref="I3:L3"/>
    <mergeCell ref="M3:P3"/>
    <mergeCell ref="Q3:U3"/>
    <mergeCell ref="F3:F5"/>
    <mergeCell ref="A43:P43"/>
    <mergeCell ref="AD3:AG3"/>
    <mergeCell ref="AH3:AK3"/>
    <mergeCell ref="I4:K4"/>
    <mergeCell ref="M4:O4"/>
    <mergeCell ref="Q4:Q5"/>
    <mergeCell ref="R4:T4"/>
    <mergeCell ref="V4:X4"/>
    <mergeCell ref="Z4:AB4"/>
    <mergeCell ref="AD4:AF4"/>
    <mergeCell ref="AH4:AJ4"/>
    <mergeCell ref="V3:Y3"/>
    <mergeCell ref="A3:A5"/>
    <mergeCell ref="A42:T42"/>
    <mergeCell ref="A40:H40"/>
    <mergeCell ref="A41:P41"/>
  </mergeCells>
  <pageMargins left="0.25" right="0.25" top="0.75" bottom="0.75" header="0.3" footer="0.3"/>
  <pageSetup paperSize="9" scale="39" fitToHeight="0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 ХС</vt:lpstr>
      <vt:lpstr>'мониторинг ХС'!Заголовки_для_печати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Власова</dc:creator>
  <cp:lastModifiedBy>308-Комплаенс</cp:lastModifiedBy>
  <cp:lastPrinted>2023-11-27T07:13:02Z</cp:lastPrinted>
  <dcterms:created xsi:type="dcterms:W3CDTF">2017-12-01T04:52:09Z</dcterms:created>
  <dcterms:modified xsi:type="dcterms:W3CDTF">2023-11-28T07:54:18Z</dcterms:modified>
</cp:coreProperties>
</file>